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Робота ЦРЛ\2026\Платні послуги 2026\"/>
    </mc:Choice>
  </mc:AlternateContent>
  <xr:revisionPtr revIDLastSave="0" documentId="13_ncr:1_{3F526898-EEDD-475A-8009-F50C2D8BC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7" r:id="rId1"/>
    <sheet name="Додаток 2" sheetId="9" r:id="rId2"/>
    <sheet name="Додаток 3" sheetId="8" r:id="rId3"/>
    <sheet name="Додаток 4" sheetId="4" r:id="rId4"/>
    <sheet name="Додаток 5" sheetId="10" r:id="rId5"/>
  </sheets>
  <definedNames>
    <definedName name="_xlnm._FilterDatabase" localSheetId="3" hidden="1">'Додаток 4'!$C$18:$F$205</definedName>
    <definedName name="_xlnm.Print_Titles" localSheetId="0">'Додаток 1'!$14:$14</definedName>
    <definedName name="_xlnm.Print_Titles" localSheetId="3">'Додаток 4'!$13:$16</definedName>
    <definedName name="_xlnm.Print_Area" localSheetId="3">'Додаток 4'!$A$1:$F$210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0" l="1"/>
  <c r="E26" i="10"/>
  <c r="E25" i="10"/>
  <c r="E24" i="10"/>
  <c r="E23" i="10"/>
  <c r="E22" i="10"/>
  <c r="E21" i="10"/>
  <c r="E19" i="10"/>
  <c r="E18" i="10"/>
  <c r="E17" i="10"/>
  <c r="E16" i="10"/>
  <c r="E15" i="10"/>
  <c r="E12" i="10"/>
  <c r="E11" i="10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7" i="4"/>
  <c r="F38" i="4"/>
  <c r="F39" i="4"/>
  <c r="F40" i="4"/>
  <c r="F41" i="4"/>
  <c r="F43" i="4"/>
  <c r="F44" i="4"/>
  <c r="F45" i="4"/>
  <c r="F46" i="4"/>
  <c r="F47" i="4"/>
  <c r="F49" i="4"/>
  <c r="F50" i="4"/>
  <c r="F51" i="4"/>
  <c r="F52" i="4"/>
  <c r="F53" i="4"/>
  <c r="F54" i="4"/>
  <c r="F55" i="4"/>
  <c r="F56" i="4"/>
  <c r="F57" i="4"/>
  <c r="F58" i="4"/>
  <c r="F59" i="4"/>
  <c r="F61" i="4"/>
  <c r="F62" i="4"/>
  <c r="F63" i="4"/>
  <c r="F64" i="4"/>
  <c r="F65" i="4"/>
  <c r="F66" i="4"/>
  <c r="F67" i="4"/>
  <c r="F69" i="4"/>
  <c r="F71" i="4"/>
  <c r="F72" i="4"/>
  <c r="F73" i="4"/>
  <c r="F74" i="4"/>
  <c r="F75" i="4"/>
  <c r="F76" i="4"/>
  <c r="F78" i="4"/>
  <c r="F79" i="4"/>
  <c r="F80" i="4"/>
  <c r="F81" i="4"/>
  <c r="F82" i="4"/>
  <c r="F83" i="4"/>
  <c r="F85" i="4"/>
  <c r="F86" i="4"/>
  <c r="F87" i="4"/>
  <c r="F88" i="4"/>
  <c r="F89" i="4"/>
  <c r="F91" i="4"/>
  <c r="F92" i="4"/>
  <c r="F93" i="4"/>
  <c r="F94" i="4"/>
  <c r="F95" i="4"/>
  <c r="F96" i="4"/>
  <c r="F97" i="4"/>
  <c r="F99" i="4"/>
  <c r="F100" i="4"/>
  <c r="F102" i="4"/>
  <c r="F103" i="4"/>
  <c r="F104" i="4"/>
  <c r="F105" i="4"/>
  <c r="F107" i="4"/>
  <c r="F108" i="4"/>
  <c r="F110" i="4"/>
  <c r="F111" i="4"/>
  <c r="F112" i="4"/>
  <c r="F113" i="4"/>
  <c r="F114" i="4"/>
  <c r="F115" i="4"/>
  <c r="F116" i="4"/>
  <c r="F117" i="4"/>
  <c r="F118" i="4"/>
  <c r="F120" i="4"/>
  <c r="F121" i="4"/>
  <c r="F122" i="4"/>
  <c r="F124" i="4"/>
  <c r="F125" i="4"/>
  <c r="F126" i="4"/>
  <c r="F127" i="4"/>
  <c r="F128" i="4"/>
  <c r="F130" i="4"/>
  <c r="F131" i="4"/>
  <c r="F132" i="4"/>
  <c r="F133" i="4"/>
  <c r="F135" i="4"/>
  <c r="F136" i="4"/>
  <c r="F137" i="4"/>
  <c r="F138" i="4"/>
  <c r="F140" i="4"/>
  <c r="F141" i="4"/>
  <c r="F142" i="4"/>
  <c r="F143" i="4"/>
  <c r="F144" i="4"/>
  <c r="F146" i="4"/>
  <c r="F147" i="4"/>
  <c r="F148" i="4"/>
  <c r="F149" i="4"/>
  <c r="F150" i="4"/>
  <c r="F152" i="4"/>
  <c r="F153" i="4"/>
  <c r="F154" i="4"/>
  <c r="F156" i="4"/>
  <c r="F157" i="4"/>
  <c r="F159" i="4"/>
  <c r="F161" i="4"/>
  <c r="F163" i="4"/>
  <c r="F164" i="4"/>
  <c r="F166" i="4"/>
  <c r="F167" i="4"/>
  <c r="F168" i="4"/>
  <c r="F169" i="4"/>
  <c r="F170" i="4"/>
  <c r="F171" i="4"/>
  <c r="F173" i="4"/>
  <c r="F174" i="4"/>
  <c r="F175" i="4"/>
  <c r="F176" i="4"/>
  <c r="F178" i="4"/>
  <c r="F180" i="4"/>
  <c r="F182" i="4"/>
  <c r="F192" i="4"/>
  <c r="F193" i="4"/>
  <c r="F194" i="4"/>
  <c r="F195" i="4"/>
  <c r="F196" i="4"/>
  <c r="F197" i="4"/>
  <c r="F198" i="4"/>
  <c r="F199" i="4"/>
  <c r="F202" i="4"/>
  <c r="F203" i="4"/>
  <c r="F204" i="4"/>
  <c r="F205" i="4"/>
  <c r="F191" i="4"/>
  <c r="F186" i="4"/>
  <c r="F187" i="4"/>
  <c r="F188" i="4"/>
  <c r="F189" i="4"/>
  <c r="F185" i="4"/>
  <c r="F19" i="4" l="1"/>
  <c r="D37" i="4"/>
  <c r="D38" i="4"/>
  <c r="D39" i="4"/>
  <c r="D40" i="4"/>
  <c r="D41" i="4"/>
  <c r="D43" i="4"/>
  <c r="D44" i="4"/>
  <c r="D45" i="4"/>
  <c r="D46" i="4"/>
  <c r="D47" i="4"/>
  <c r="D49" i="4"/>
  <c r="D50" i="4"/>
  <c r="D51" i="4"/>
  <c r="D52" i="4"/>
  <c r="D53" i="4"/>
  <c r="D54" i="4"/>
  <c r="D55" i="4"/>
  <c r="D56" i="4"/>
  <c r="D57" i="4"/>
  <c r="D58" i="4"/>
  <c r="D59" i="4"/>
  <c r="D61" i="4"/>
  <c r="D62" i="4"/>
  <c r="D63" i="4"/>
  <c r="D64" i="4"/>
  <c r="D65" i="4"/>
  <c r="D66" i="4"/>
  <c r="D67" i="4"/>
  <c r="D69" i="4"/>
  <c r="D71" i="4"/>
  <c r="D72" i="4"/>
  <c r="D73" i="4"/>
  <c r="D74" i="4"/>
  <c r="D75" i="4"/>
  <c r="D76" i="4"/>
  <c r="D78" i="4"/>
  <c r="D79" i="4"/>
  <c r="D80" i="4"/>
  <c r="D81" i="4"/>
  <c r="D82" i="4"/>
  <c r="D83" i="4"/>
  <c r="D85" i="4"/>
  <c r="D86" i="4"/>
  <c r="D87" i="4"/>
  <c r="D88" i="4"/>
  <c r="D89" i="4"/>
  <c r="D91" i="4"/>
  <c r="D92" i="4"/>
  <c r="D93" i="4"/>
  <c r="D94" i="4"/>
  <c r="D95" i="4"/>
  <c r="D96" i="4"/>
  <c r="D97" i="4"/>
  <c r="D99" i="4"/>
  <c r="D100" i="4"/>
  <c r="D102" i="4"/>
  <c r="D103" i="4"/>
  <c r="D104" i="4"/>
  <c r="D105" i="4"/>
  <c r="D107" i="4"/>
  <c r="D108" i="4"/>
  <c r="D110" i="4"/>
  <c r="D111" i="4"/>
  <c r="D112" i="4"/>
  <c r="D113" i="4"/>
  <c r="D114" i="4"/>
  <c r="D115" i="4"/>
  <c r="D116" i="4"/>
  <c r="D117" i="4"/>
  <c r="D118" i="4"/>
  <c r="D120" i="4"/>
  <c r="D121" i="4"/>
  <c r="D122" i="4"/>
  <c r="D124" i="4"/>
  <c r="D125" i="4"/>
  <c r="D126" i="4"/>
  <c r="D127" i="4"/>
  <c r="D128" i="4"/>
  <c r="D130" i="4"/>
  <c r="D131" i="4"/>
  <c r="D132" i="4"/>
  <c r="D133" i="4"/>
  <c r="D135" i="4"/>
  <c r="D136" i="4"/>
  <c r="D137" i="4"/>
  <c r="D138" i="4"/>
  <c r="D140" i="4"/>
  <c r="D141" i="4"/>
  <c r="D142" i="4"/>
  <c r="D143" i="4"/>
  <c r="D144" i="4"/>
  <c r="D146" i="4"/>
  <c r="D147" i="4"/>
  <c r="D148" i="4"/>
  <c r="D149" i="4"/>
  <c r="D150" i="4"/>
  <c r="D152" i="4"/>
  <c r="D153" i="4"/>
  <c r="D154" i="4"/>
  <c r="D156" i="4"/>
  <c r="D157" i="4"/>
  <c r="D159" i="4"/>
  <c r="D161" i="4"/>
  <c r="D163" i="4"/>
  <c r="D164" i="4"/>
  <c r="D166" i="4"/>
  <c r="D167" i="4"/>
  <c r="D168" i="4"/>
  <c r="D169" i="4"/>
  <c r="D170" i="4"/>
  <c r="D171" i="4"/>
  <c r="D173" i="4"/>
  <c r="D174" i="4"/>
  <c r="D175" i="4"/>
  <c r="D176" i="4"/>
  <c r="D178" i="4"/>
  <c r="D180" i="4"/>
  <c r="D182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19" i="4"/>
  <c r="D63" i="9" l="1"/>
  <c r="D55" i="9"/>
  <c r="D47" i="9"/>
  <c r="D34" i="9"/>
  <c r="D26" i="9"/>
  <c r="D14" i="9"/>
  <c r="E442" i="7" l="1"/>
  <c r="F425" i="8" l="1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E53" i="8"/>
  <c r="F53" i="8" s="1"/>
  <c r="F52" i="8"/>
  <c r="E51" i="8"/>
  <c r="F51" i="8" s="1"/>
  <c r="E50" i="8"/>
  <c r="F50" i="8" s="1"/>
  <c r="E49" i="8"/>
  <c r="F49" i="8" s="1"/>
  <c r="E48" i="8"/>
  <c r="F48" i="8" s="1"/>
  <c r="E47" i="8"/>
  <c r="F47" i="8" s="1"/>
  <c r="E46" i="8"/>
  <c r="F46" i="8" s="1"/>
  <c r="E45" i="8"/>
  <c r="F45" i="8" s="1"/>
  <c r="E44" i="8"/>
  <c r="F44" i="8" s="1"/>
  <c r="E43" i="8"/>
  <c r="F43" i="8" s="1"/>
  <c r="E42" i="8"/>
  <c r="F42" i="8" s="1"/>
  <c r="E41" i="8"/>
  <c r="F41" i="8" s="1"/>
  <c r="E40" i="8"/>
  <c r="F40" i="8" s="1"/>
  <c r="E39" i="8"/>
  <c r="F39" i="8" s="1"/>
  <c r="E38" i="8"/>
  <c r="F38" i="8" s="1"/>
  <c r="E37" i="8"/>
  <c r="F37" i="8" s="1"/>
  <c r="E36" i="8"/>
  <c r="F36" i="8" s="1"/>
  <c r="F35" i="8"/>
  <c r="E35" i="8"/>
  <c r="E34" i="8"/>
  <c r="F34" i="8" s="1"/>
  <c r="E33" i="8"/>
  <c r="F33" i="8" s="1"/>
  <c r="E32" i="8"/>
  <c r="F32" i="8" s="1"/>
  <c r="E31" i="8"/>
  <c r="F31" i="8" s="1"/>
  <c r="E30" i="8"/>
  <c r="F30" i="8" s="1"/>
  <c r="E29" i="8"/>
  <c r="F29" i="8" s="1"/>
  <c r="E28" i="8"/>
  <c r="F28" i="8" s="1"/>
  <c r="E27" i="8"/>
  <c r="F27" i="8" s="1"/>
  <c r="E26" i="8"/>
  <c r="F26" i="8" s="1"/>
  <c r="E25" i="8"/>
  <c r="F25" i="8" s="1"/>
  <c r="E24" i="8"/>
  <c r="F24" i="8" s="1"/>
  <c r="E23" i="8"/>
  <c r="F23" i="8" s="1"/>
  <c r="E22" i="8"/>
  <c r="F22" i="8" s="1"/>
  <c r="E21" i="8"/>
  <c r="F21" i="8" s="1"/>
  <c r="E20" i="8"/>
  <c r="F20" i="8" s="1"/>
  <c r="F19" i="8"/>
  <c r="E19" i="8"/>
  <c r="E18" i="8"/>
  <c r="F18" i="8" s="1"/>
  <c r="E17" i="8"/>
  <c r="F17" i="8" s="1"/>
  <c r="E16" i="8"/>
  <c r="F16" i="8" s="1"/>
  <c r="E15" i="8"/>
  <c r="F15" i="8" s="1"/>
  <c r="E14" i="8"/>
  <c r="F14" i="8" s="1"/>
  <c r="E13" i="8"/>
  <c r="F13" i="8" s="1"/>
  <c r="E12" i="8"/>
  <c r="F12" i="8" s="1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3" i="7"/>
  <c r="E402" i="7"/>
  <c r="E401" i="7"/>
  <c r="E400" i="7"/>
  <c r="E397" i="7"/>
  <c r="E396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</calcChain>
</file>

<file path=xl/sharedStrings.xml><?xml version="1.0" encoding="utf-8"?>
<sst xmlns="http://schemas.openxmlformats.org/spreadsheetml/2006/main" count="2040" uniqueCount="841">
  <si>
    <t>Медичний огляд лікаря-дерматовенеролога</t>
  </si>
  <si>
    <t>Медичний огляд лікаря-отоларинголога</t>
  </si>
  <si>
    <t>Медичний огляд лікаря-психіатра</t>
  </si>
  <si>
    <t>Медичний огляд лікаря-стоматолога</t>
  </si>
  <si>
    <t>Терапевт або лікар загальної практики - сімейної медицини</t>
  </si>
  <si>
    <t>Загальний аналіз сечі</t>
  </si>
  <si>
    <t>Дослідження крові на сифіліс (RW)</t>
  </si>
  <si>
    <t>Флюорографія</t>
  </si>
  <si>
    <t>Гепатит А</t>
  </si>
  <si>
    <t>Гепатит В</t>
  </si>
  <si>
    <t>Гепатит С</t>
  </si>
  <si>
    <t>Зооантропонозні інфекції</t>
  </si>
  <si>
    <t>Кашлюк</t>
  </si>
  <si>
    <t>Дослідження калу на виявлення гіменолепідозу та яєць гостриків (ентеробіозу) у зішкребку з прианальних складок</t>
  </si>
  <si>
    <t xml:space="preserve">Носоглотка: золотистий стафілокок </t>
  </si>
  <si>
    <t xml:space="preserve">Тарифи </t>
  </si>
  <si>
    <t xml:space="preserve">на платні послуги </t>
  </si>
  <si>
    <t xml:space="preserve">комунального  некомерційного  підприємства </t>
  </si>
  <si>
    <t>№ п/п</t>
  </si>
  <si>
    <t>Найменування послуг</t>
  </si>
  <si>
    <t>Тарифи на послуги з проведення медичних оглядів, грн.</t>
  </si>
  <si>
    <t>Попередній</t>
  </si>
  <si>
    <t>Періодичний</t>
  </si>
  <si>
    <t>Працівники адміністрації, які мають доступ у виробничі цехи, складські приміщення, холодильники, експедиції, виробничі лабораторії</t>
  </si>
  <si>
    <t>Технологи, начальники цехів</t>
  </si>
  <si>
    <t>Працівники лабораторій та заквасного відділення</t>
  </si>
  <si>
    <t>Працівники складів, холодильників</t>
  </si>
  <si>
    <t>Персонал, який миє обладнання, готує миючі засоби та дезінфекційні розчини</t>
  </si>
  <si>
    <t>Медичний персонал</t>
  </si>
  <si>
    <t>Прибиральники приміщень</t>
  </si>
  <si>
    <t>Слюсарі, електромонтери та інші працівники, зайняті ремонтними роботами у виробничих та складських приміщеннях</t>
  </si>
  <si>
    <t>Вантажники</t>
  </si>
  <si>
    <t>Водії, зайняті транспортуванням харчової продукції (на всіх видах транспорту)</t>
  </si>
  <si>
    <t>Персонал, який миє обладнання та прибиральники приміщень</t>
  </si>
  <si>
    <t>Підприємства продовольчої торгівлі, у тому числі роздрібної, а також ті, що розташовані на території ринків</t>
  </si>
  <si>
    <t>Продавці</t>
  </si>
  <si>
    <t>Працівники складів, холодильників, експедитори</t>
  </si>
  <si>
    <t>Слюсарі, електромонтери та інші працівники, зайняті ремонтом торговельного та холодильного обладнання</t>
  </si>
  <si>
    <t>Ринки</t>
  </si>
  <si>
    <t>Адміністрація та персонал продовольчих ринків (крім осіб, які не мають контакту з продукцією, що зберігається та реалізується)</t>
  </si>
  <si>
    <t>Продавці молокопродуктів та готової до вживання харчової продукції власного виробництва, товарів дитячого асортименту</t>
  </si>
  <si>
    <t>Продавці, які реалізують на ринках харчові продукти промислового виробництва</t>
  </si>
  <si>
    <t>Працівники продовольчих складів, холодильників</t>
  </si>
  <si>
    <t>Підприємства громадського харчування</t>
  </si>
  <si>
    <t>Адміністрація</t>
  </si>
  <si>
    <t>Завідувачі виробництва</t>
  </si>
  <si>
    <t>Кухарі та кухонні працівники</t>
  </si>
  <si>
    <t>Кондитери</t>
  </si>
  <si>
    <t>Офіціанти</t>
  </si>
  <si>
    <t>Робітники кетерингів та цехів бортового харчування на авіатранспорті</t>
  </si>
  <si>
    <t>Персонал, який миє обладнання, та прибиральники приміщень</t>
  </si>
  <si>
    <t>Слюсарі, електромонтери та працівники, зайняті ремонтними роботами у виробничих та складських приміщеннях</t>
  </si>
  <si>
    <t>Працівники, які мають доступ до миття обладнання, посуду, інвентарю (бригади з обслуговування підприємств для проведення прибирання, миття та дезінфекційних робіт) і працівники, які тимчасово залучаються до роботи на харчових об’єктах</t>
  </si>
  <si>
    <t>Працівники харчоблоків</t>
  </si>
  <si>
    <t>Вихователі, помічники вихователів</t>
  </si>
  <si>
    <t>Працівники харчоблоків, їдалень та роздавальних пунктів</t>
  </si>
  <si>
    <t>Технічний персонал, у тому числі прибиральники приміщень</t>
  </si>
  <si>
    <t>Пральні, приймальні пункти білизни, хімчистки</t>
  </si>
  <si>
    <t>Приймальники</t>
  </si>
  <si>
    <t>Пральники, прасувальники</t>
  </si>
  <si>
    <t>Перукарі</t>
  </si>
  <si>
    <t>Масажисти</t>
  </si>
  <si>
    <t>Лазні, сауни</t>
  </si>
  <si>
    <t>Робітники з обслуговування лазень, саун, душових, у тому числі масажисти</t>
  </si>
  <si>
    <t>Готелі</t>
  </si>
  <si>
    <t>Адміністрація, яка бере участь у процесі обслуговування</t>
  </si>
  <si>
    <t>Чергові</t>
  </si>
  <si>
    <t>Покоївки</t>
  </si>
  <si>
    <t>Кастелянки</t>
  </si>
  <si>
    <t>Гуртожитки</t>
  </si>
  <si>
    <t>Вихователі</t>
  </si>
  <si>
    <t>Спортивно-оздоровчі комплекси</t>
  </si>
  <si>
    <t>Тренери</t>
  </si>
  <si>
    <t>Інструктори</t>
  </si>
  <si>
    <t>Працівники басейнів та лікувальних ванн</t>
  </si>
  <si>
    <t>Інженери</t>
  </si>
  <si>
    <t>Техніки</t>
  </si>
  <si>
    <t>Прибиральники</t>
  </si>
  <si>
    <t>Обслуговуючий персонал</t>
  </si>
  <si>
    <t>Заклади культури (театри, цирки, клуби, будинки культури тощо)</t>
  </si>
  <si>
    <t>Гримери</t>
  </si>
  <si>
    <t>Костюмери</t>
  </si>
  <si>
    <t>Розважальні заклади</t>
  </si>
  <si>
    <t>У тому числі:</t>
  </si>
  <si>
    <t>Загальні обстеження спеціалістами медичних оглядів</t>
  </si>
  <si>
    <t>Клінічні, лабораторні  та інші дослідження</t>
  </si>
  <si>
    <t>Примітка:</t>
  </si>
  <si>
    <t xml:space="preserve">1. У тарифах не враховано податок на додану вартість на підставі абзацу першого підпункту 197.1.5 пункту 197.1 статті 197 Податкового кодексу України. </t>
  </si>
  <si>
    <t>2. У випадку, коли при проходженні медичного огляду певними пацієнтами вже є висновки окремих лікарів-спеціалістів або результати лабораторних, діагностичних та інших досліджень, вартість цих послуг  не враховується у загальній вартості медичного огляду.</t>
  </si>
  <si>
    <t>Проведення обов'язкових попередніх та періодичних профілактичних медичних оглядів працівників окремих професій, виробництв та організацій, діяльність яких пов'язана з обслуговуванням населення і може призвести до поширення інфекційних хвороб</t>
  </si>
  <si>
    <t>Харчова та переробна промисловість (крім працівників підприємств з виробництва дріжджів, олії, сушених овочів, солі, молочної кислоти, фасування чаю, кави; млинів, крупорушок, зерносховищ, елеваторів; крохмалепатокових, соледобувних, спиртових, лікеро-горілчаних підприємств; складів зерна, борошна, круп)</t>
  </si>
  <si>
    <t>Працівники пунктів заготівлі молока</t>
  </si>
  <si>
    <t>Працівники кремово-кондитерських виробництв, цехів</t>
  </si>
  <si>
    <t>Працівники цехів фасування продукції молокопереробної, м’ясопереробної та рибопереробної промисловості, іншої готової до споживання продукції</t>
  </si>
  <si>
    <t>Працівники цехів виробництва кулінарної продукції</t>
  </si>
  <si>
    <t>Працівники інших виробничих цехів виробництва харчових продуктів</t>
  </si>
  <si>
    <t>Адміністрація(крім осіб, що не мають контакту з продукцією, яка зберігається та реалізується)</t>
  </si>
  <si>
    <t>Технологи</t>
  </si>
  <si>
    <t>Заклади освіти, крім закладів вищої освіти</t>
  </si>
  <si>
    <t>Керівники, їх заступники</t>
  </si>
  <si>
    <t>Педагогічні працівники</t>
  </si>
  <si>
    <t>Спеціалісти, що беруть участь у освітньому процесі</t>
  </si>
  <si>
    <t>Технічний персонал</t>
  </si>
  <si>
    <t>Учні перед проходженням виробничої практики на об’єктах, працівники яких підлягають обов’язковому профілактичному медичному огляду</t>
  </si>
  <si>
    <t>Заклади вищої освіт</t>
  </si>
  <si>
    <t>Здобувачі закладів вищої та фахової передвищої освіти перед початком та в період проходження виробничої практики на об’єктах, працівники яких підлягають обов’язковому профілактичному медичному огляду</t>
  </si>
  <si>
    <t>Оздоровчі заклади для дітей з цілорічним та сезонним перебуванням</t>
  </si>
  <si>
    <t>Педагогічний персонал</t>
  </si>
  <si>
    <t>Лікувально-профілактичні заклади / санітарно-профілактичні заклади / установи та заклади системи соціального захисту населення</t>
  </si>
  <si>
    <t>Медичні працівники ( лікарі, середній, молодший медичний персонал, професіонали з вищою немедичною освітою медико-лабораторної справи та професіонали з немедичною освітою медико-профілактичної справи)</t>
  </si>
  <si>
    <t>Працівники, які безпосередньо надають соціальні послуги з догляду</t>
  </si>
  <si>
    <t>Працівники, які безпосередньо проводять соціальну роботу, у тому числі надають соціальні та спеціалізовані послуги, і внаслідок виконання своїх обов’язків мають безпосередній контакт з населенням</t>
  </si>
  <si>
    <t>Пологові будинки (відділення), дитячі лікарні (відділення), відділення патології новонароджених, недоношених</t>
  </si>
  <si>
    <t>Перукарні, косметичні та масажні кабінети, кабінети татуажу, салони пірсингу та візажу</t>
  </si>
  <si>
    <t>Працівники адміністрації, які безпосередньо займаються обслуговуванням відвідувачів</t>
  </si>
  <si>
    <t>Манікюрники</t>
  </si>
  <si>
    <t>Педикюрники</t>
  </si>
  <si>
    <t>Косметики</t>
  </si>
  <si>
    <t>Візажисти</t>
  </si>
  <si>
    <t>Працівники, що виконують татуаж і пірсинг</t>
  </si>
  <si>
    <t>Працівники, що безпосередньо займаються обслуговуванням відвідувачів</t>
  </si>
  <si>
    <t>Обслуговувальний персонал</t>
  </si>
  <si>
    <t>Аптеки та їх структурні підрозділи</t>
  </si>
  <si>
    <t>Працівники, зайняті виробництвом, фасуванням та реалізацією лікарських засобів</t>
  </si>
  <si>
    <t>Підприємства та об’єкти водопостачання і каналізації</t>
  </si>
  <si>
    <t>Працівники, безпосередньо причетні до водопостачання, збору та очистки стічних вод, у тому числі на суднах, у залізничних вагонах, на літаках</t>
  </si>
  <si>
    <t>Приватні послуги вдома</t>
  </si>
  <si>
    <t>Репетитори, гувернери, доглядачі, прибиральники, кухарі, манікюрники, педикюрники, масажисти</t>
  </si>
  <si>
    <t>Державні спеціалізовані установи судово-експертної діяльності</t>
  </si>
  <si>
    <t>Судово-медичні експерти і професіонали з вищою немедичною освітою</t>
  </si>
  <si>
    <t>Загальний аналіз крові (включно з лейкоцитарною формулою)</t>
  </si>
  <si>
    <t>Глюкоза крові</t>
  </si>
  <si>
    <t>Вимірювання артеріального тиску</t>
  </si>
  <si>
    <t>Електрокардіограма</t>
  </si>
  <si>
    <t>Бактеріологічні дослідження калу: черевний тиф, паратифи A і B, сальмонельоз, шигельоз</t>
  </si>
  <si>
    <t>3. У тарифах вартість флюорографії враховано при проведенні попереднього медогляду та надалі 1 раз на рік.</t>
  </si>
  <si>
    <t>Працівники цехів виробництва дитячого харчування</t>
  </si>
  <si>
    <t>Працівники цехів виробництва морозива, десертів</t>
  </si>
  <si>
    <t>"Чернігівська центральна районна лікарня" Чернігівської районної ради Чернігівської області</t>
  </si>
  <si>
    <t>Вирощування, розведення, реалізація тварин та продукції тваринництва</t>
  </si>
  <si>
    <t>Тваринники</t>
  </si>
  <si>
    <t>Працівники тваринницьких ферм</t>
  </si>
  <si>
    <t>Працівники цехів виготовлення кормів</t>
  </si>
  <si>
    <t>Оператори машинного доїння</t>
  </si>
  <si>
    <t>Оператори штучного запліднення тварин</t>
  </si>
  <si>
    <t>Доярки (дояри)</t>
  </si>
  <si>
    <t>Викладачі, учителі, вихователі</t>
  </si>
  <si>
    <t>Притулки для дітей (для працівників, які не контактують з дітьми віком до трьох років)</t>
  </si>
  <si>
    <t>Інший технічний персонал</t>
  </si>
  <si>
    <t>Інший педагогічний персонал</t>
  </si>
  <si>
    <t>Притулки для дітей (для працівників, які  контактують з дітьми віком до трьох років)</t>
  </si>
  <si>
    <t>Адміністративно - господарський персонал</t>
  </si>
  <si>
    <t>Лікувально-профілактичні заклади (санітарно - профілактичні заклади) установи та заклади системи соціального захисту населення (для працівників, які не контактують та контактують з дітьми віком до трьох років)</t>
  </si>
  <si>
    <t>Медичні працівники (лікарі, середній, молодший медичний персонал, професіонали з вищою немедичною освітою медико - лабораторної справи та професіонали з немедичною освітою медико - профілактичної справи)</t>
  </si>
  <si>
    <t>Спортивно-оздоровчі комплекси (для працівників, які не  працюють з дітьми )</t>
  </si>
  <si>
    <t>Спортивно-оздоровчі комплекси (для працівників, які  працюють з дітьми віком від трьох років та з дітьми до трьох років)</t>
  </si>
  <si>
    <t>Рибне господарство</t>
  </si>
  <si>
    <t>Члени екіпажів суден</t>
  </si>
  <si>
    <t>Рибалки на внутрішніх та закритих водоймах</t>
  </si>
  <si>
    <t>Рибалки, які займаються прибережним ловом</t>
  </si>
  <si>
    <t>Працівники рибоприймальних пунктів</t>
  </si>
  <si>
    <t>Транспортно - дорожній комплекс: Автомобільні, залізничні, морські та річкові вокзали, аеропорти, аеродроми, морські та річкові порти, кемпінги, мотелі ((для персоналу, який  бере участь у приготуванні  (виробництві), транспортуванні та реалізації продуктів харчування)</t>
  </si>
  <si>
    <t>Працівники кімнат відпочинку пасажирів на вокзалах, у портах та на автостанціях</t>
  </si>
  <si>
    <t>Транспортно - дорожній комплекс: рухомий склад авіаційного, автомобільного, залізничного, морського і річкового транспорту</t>
  </si>
  <si>
    <t>Начальники пасажирських поїздів, провідники, інші працівники поїзних бригад</t>
  </si>
  <si>
    <t>Додаток 1</t>
  </si>
  <si>
    <t>ЗАТВЕРДЖЕНО</t>
  </si>
  <si>
    <t>КНП "Чернігівська ЦРЛ"</t>
  </si>
  <si>
    <t>Чернігівської районної ради</t>
  </si>
  <si>
    <t>Чернігівської області</t>
  </si>
  <si>
    <t>ТАРИФИ</t>
  </si>
  <si>
    <t xml:space="preserve">комунальне некомерційне підприємство "Чернігівська центральна районна лікарня" </t>
  </si>
  <si>
    <t>Чернігівської районної ради Чернігівської області</t>
  </si>
  <si>
    <t>за які юридичні і фізичні особи здійснюють повну оплату *</t>
  </si>
  <si>
    <t>№ послуги</t>
  </si>
  <si>
    <t>Найменування послуги</t>
  </si>
  <si>
    <t>одиниця вимиру</t>
  </si>
  <si>
    <r>
      <t>Тариф, грн без ПДВ</t>
    </r>
    <r>
      <rPr>
        <sz val="11"/>
        <color theme="1"/>
        <rFont val="Times New Roman"/>
        <family val="1"/>
        <charset val="204"/>
      </rPr>
      <t>**</t>
    </r>
  </si>
  <si>
    <t>Тариф, грн з ПДВ</t>
  </si>
  <si>
    <t>Визначення глюкози в сечі (якісне визначення й кількісне визначення)</t>
  </si>
  <si>
    <t>дослідження</t>
  </si>
  <si>
    <t>Визначення глюкози в добовій кількості сечі</t>
  </si>
  <si>
    <t>Визначення білка Бенс-Джонса в сечі</t>
  </si>
  <si>
    <t>Визначення білка в сечі</t>
  </si>
  <si>
    <t>Визначення добової протеїнурії</t>
  </si>
  <si>
    <t>Визначення кетонових тіл у сечі</t>
  </si>
  <si>
    <t>Мікроскопія калу- копрограма</t>
  </si>
  <si>
    <t>Виявлення найпростіших у калі</t>
  </si>
  <si>
    <t>Дослідження зішкрібка на гостриці</t>
  </si>
  <si>
    <t>Загальний аналіз харкотиння (мікроскопія та бактеріоскопія)</t>
  </si>
  <si>
    <t>Бактеріоскопія харкотиння</t>
  </si>
  <si>
    <t>Визначення загального вмісту гемоглобіну</t>
  </si>
  <si>
    <t>Визначення кількості ретикулоцитів</t>
  </si>
  <si>
    <t>Визначення швидкості осідання еритроцитів (ШОЕ)</t>
  </si>
  <si>
    <t>Дослідження товстої краплі (виявлення малярійного плазмодію в еритроцитах)</t>
  </si>
  <si>
    <t>Визначення вовчакових клітин (LE-клітин)</t>
  </si>
  <si>
    <t>Визначення часу згортання крові та тривалості кровотечі</t>
  </si>
  <si>
    <t>Визначення кількості тромбоцитів</t>
  </si>
  <si>
    <t>Визначення загального білка сироватки крові</t>
  </si>
  <si>
    <t>Визначення альбумінів у сироватці крові</t>
  </si>
  <si>
    <t>Визначення загального білка сироватки крові та білкових фракцій у сироватці крові( альбуміни, глобуліни, альбуміно-глобуліновий коефіцієнт)</t>
  </si>
  <si>
    <t>Тимолова проба у сироватці крові</t>
  </si>
  <si>
    <t>Визначення глюкози у сироватці крові</t>
  </si>
  <si>
    <t>Визначення глікозильованого гемоглобіну крові</t>
  </si>
  <si>
    <t>Глюкозотолерантний тест</t>
  </si>
  <si>
    <t>Глікемічний профіль</t>
  </si>
  <si>
    <t>Визначення молочної кислоти в сироватці крові</t>
  </si>
  <si>
    <t>Визначення ліпідів в сироватці крові (тригліцериди, холестерин, ліпопротеїди, коефіцієнт атерогенності)</t>
  </si>
  <si>
    <t>Визначення холестерину в сироватці крові</t>
  </si>
  <si>
    <t>Визначення холестерину (ліпопротеїди високої щільності) в сироватці крові</t>
  </si>
  <si>
    <t>Визначення тригліцеридів у сироватці крові</t>
  </si>
  <si>
    <t>Визначення активності аспартатамінотрансферази в сироватці крові</t>
  </si>
  <si>
    <t>Визначення активності аланінамінотрансферази в сироватці крові</t>
  </si>
  <si>
    <t>Визначення активності лужної фосфатази в сироватці крові</t>
  </si>
  <si>
    <t>Визначення активності альфа-амілази в сечі</t>
  </si>
  <si>
    <t>Визначення білірубіну в сироватці крові</t>
  </si>
  <si>
    <t>Визначення активності альфа-амілази в сироватці крові</t>
  </si>
  <si>
    <t>Визначення заліза в сироватці крові</t>
  </si>
  <si>
    <t xml:space="preserve">Визначення креатиніну в сироватці крові </t>
  </si>
  <si>
    <t>Визначення креатиніну в сечі</t>
  </si>
  <si>
    <t>Визначення сечової кислоти в сироватці крові</t>
  </si>
  <si>
    <t>Визначення сечовини в сироватці крові</t>
  </si>
  <si>
    <t>Визначення групи крові  та резус-фактору</t>
  </si>
  <si>
    <t>Визначення ревматоїдного фактора в сироватці крові</t>
  </si>
  <si>
    <t>Визначення активності анти-о-стрептолізину в сироватці крові</t>
  </si>
  <si>
    <t>Визначення антитіл до австралійського антигену</t>
  </si>
  <si>
    <t>Проба Зимницького</t>
  </si>
  <si>
    <t>Проба за Нечипоренком</t>
  </si>
  <si>
    <t>Проба Реберга</t>
  </si>
  <si>
    <t>Трьохсклянкова проба</t>
  </si>
  <si>
    <t>Паразитологічне дослідження фекалій методом товстого мазка з целофаном за Като</t>
  </si>
  <si>
    <t>Клінічний аналіз крові( 22показники+ ШОЕ) автоматичний метод</t>
  </si>
  <si>
    <t>Клінічний аналіз крові (22показники, без ШОЕ) автоматичний метод</t>
  </si>
  <si>
    <t>Загальний аналіз сечі( фізичні та хімічні властивості, мікроскопія осаду) (якісне визначення та кількісне визначення)</t>
  </si>
  <si>
    <t>Клінічний аналіз крові (скорочений: гемоглобін, лейкоцити) автоматичний метод</t>
  </si>
  <si>
    <t>Клінічний аналіз крові ( гемоглобін, лейкоцити, ШОЕ) ручний метод</t>
  </si>
  <si>
    <t>Клінічний аналіз крові ( гемоглобін, еритроцити, гематокрит) ручний метод</t>
  </si>
  <si>
    <t>Клінічний аналіз крові (визначення лейкоцитарної формули та ШОЕ) ручний метод</t>
  </si>
  <si>
    <t>Дослідження ексудатів та транссудатів</t>
  </si>
  <si>
    <t>Мазок на флору</t>
  </si>
  <si>
    <t>Показники системи згортання крові (коагулограма):визначення протромбінового індексу,активності протромбінового комплексу за Квіком, міжнародного нормалізованого відношення, протромбінового часу (автоматичним методом у плазмі крові).</t>
  </si>
  <si>
    <t>Показники системи згортання крові(коагулограма):визначення протромбінового індексу (автоматичним методом у плазмі крові).</t>
  </si>
  <si>
    <t>Показники системи згортання крові(коагулограма):визначення міжнародного нормалізованого відношення(автоматичним методом у плазмі крові).</t>
  </si>
  <si>
    <t>Показники системи згортання крові(коагулограма):визначення  активованого часткового тромбопластинового часу (автоматичним методом).</t>
  </si>
  <si>
    <t>Показники системи згортання крові(коагулограма):визначення  фібріногену, фібріногену-В, тромботесту (ручним методом у плазмі крові).</t>
  </si>
  <si>
    <t>Визначення С-реактивного білку в сироватці крові (латекс-тест) (напівкількісне визначення)</t>
  </si>
  <si>
    <t>Визначення ревматоїдного фактору в сироватці крові (латекс-тест)(напівкількісне визначення)</t>
  </si>
  <si>
    <t xml:space="preserve">Тест для виявлення гепатиту В в сироватці крові (імунохроматографічний аналіз)(якісне визначення)   </t>
  </si>
  <si>
    <t xml:space="preserve">Тест для виявлення гепатиту С в сироватці крові (імунохроматографічний аналіз)(якісне визначення)   </t>
  </si>
  <si>
    <t>Визначення поверхневого антигену вірусу гепатиту В в сироватці крові</t>
  </si>
  <si>
    <t>Визначення антитіл класу IgG до вірусу SARS-COV-2 методом ІФА в сироватці крові(якісне визначення)</t>
  </si>
  <si>
    <t>Визначення антитіл класу IgМ до вірусу SARS-COV-2 методом ІФА в сироватці крові(якісне визначення)</t>
  </si>
  <si>
    <t>RPR-carbon-тест для діагностики сифілісу в плазмі крові(напівкількісне визначення)</t>
  </si>
  <si>
    <t>Дослідження пунктату із заднього склепіння піхви(кількість, прозорість, колір, лейкоцити, еритроцити(незмінені, змінені), у вигляді монетних стовпчиків)</t>
  </si>
  <si>
    <t>Дослідження грудного молока</t>
  </si>
  <si>
    <t>Визначення D-димера у плазмі крові(кількісне визначення)</t>
  </si>
  <si>
    <t>Визначення антиеритроцитарних антитіл у сироватці крові (до резус-фактора чи інших еритроцитарних антигенів). Алоімунні антиеритроцитарні антитіла (до резус-фактора чи інших еритроцитарних антигенів)</t>
  </si>
  <si>
    <t>Дослідження на демодекоз (вії, брови, зішкріб шкіри)</t>
  </si>
  <si>
    <t>Визначення імуноглобуліну Е (Ig E), маркеру алергії, у сироватці крові, автоматичний метод.</t>
  </si>
  <si>
    <t>Визначення креатинкінази у сироватці крові</t>
  </si>
  <si>
    <t>Визначення феритину у сироватці крові</t>
  </si>
  <si>
    <t>Визначення міоглобіну у сироватці крові</t>
  </si>
  <si>
    <t>Визначення мікроальбуміну у сечі</t>
  </si>
  <si>
    <t>Визначення FOB у фекаліях</t>
  </si>
  <si>
    <t>Визначення Д-димеру за допомогою тест - касети</t>
  </si>
  <si>
    <t>Визначення сіфілісу за допомогою тест - касети</t>
  </si>
  <si>
    <t>Визначення антитіл класу Ig G до правцевого токсину в сироватці крові, автоматичний метод.</t>
  </si>
  <si>
    <t>Визначення L-амілази  в сечі</t>
  </si>
  <si>
    <t>Визначення ɣ - Глутаміл - трансферази (ГГТ)</t>
  </si>
  <si>
    <t xml:space="preserve">Комбінований тест на наркотики №10, (амфетамін/АМР), маріхуана (ТНС), морфін(МОР), метамфетамін (мАМР/МЕТ), барбітурати (ВАR), бензодіазенін(BZO), кокаїн(СОС), фенциклідин(РСР), метадон(МТD), екстазі (MDMA) </t>
  </si>
  <si>
    <t>Визначення тромбінового часу в крові, автоматичний метод</t>
  </si>
  <si>
    <t>Визначення газів  та електролітів у артеріальній крові, автоматичний метод</t>
  </si>
  <si>
    <t>Визначення активованого часткового тропластинового часу (АЧТЧ), автоматичний метод</t>
  </si>
  <si>
    <t>Визначення електролітів крові (K, Na, Ca, Ca", Cl), автоматичний метод</t>
  </si>
  <si>
    <t>Визначення прокальцитоніну в крові, автоматичний метод</t>
  </si>
  <si>
    <t>Визначення  простат - специфічного антигену (ПСА) в крові, автоматичний метод</t>
  </si>
  <si>
    <t>Визначення альфа -фетопротеїну (АФП) в крові, автоматичний метод</t>
  </si>
  <si>
    <t>Визначення ракоембріонального антигену (СЕА) в крові, автоматичний метод</t>
  </si>
  <si>
    <t>Визначення лактатдегідрогенази  (ЛДГ) в крові</t>
  </si>
  <si>
    <t>Визначення тиреотропного гормону (ТТГ) в сироватці (плазмі)  крові</t>
  </si>
  <si>
    <t>Визначення трийодтироніну в сироватці (плазмі) крові</t>
  </si>
  <si>
    <t>Визначення вільного трийодтироніну в сироватці (плазмі) крові</t>
  </si>
  <si>
    <t>Визначення аутоантитіл до тиреопероксидази в сироватці плазми крові</t>
  </si>
  <si>
    <t xml:space="preserve">Визначення тироксину в сироватці (плазмі) крові </t>
  </si>
  <si>
    <t xml:space="preserve">Визначення вільного  тироксину в сироватці (плазмі) крові </t>
  </si>
  <si>
    <t>Добове моніторування артеріального тиску (ДМАТ)</t>
  </si>
  <si>
    <t>Езофагогастродуоденоскопія (діагностична)</t>
  </si>
  <si>
    <t>Езофагогастродуоденоскопія (із взяттям біопсії)</t>
  </si>
  <si>
    <t>Езофагогастродуоденоскопія (із лікувальною маніпуляцією)</t>
  </si>
  <si>
    <t>Колоноскопія (діагностична)</t>
  </si>
  <si>
    <t>Колоноскопія (із взяттям біопсії)</t>
  </si>
  <si>
    <t>Колоноскопія (із лікувальною маніпуляцією)</t>
  </si>
  <si>
    <t>Ректосигмоскопія (діагностична)</t>
  </si>
  <si>
    <t>Ректосигмоскопія (із взяттям біопсії)</t>
  </si>
  <si>
    <t>Ректосигмоскопія (із лікувальною маніпуляцією)</t>
  </si>
  <si>
    <t>Ректороманоскопія (діагностична)</t>
  </si>
  <si>
    <t>Ректороманоскопія (із взяттям біопсії)</t>
  </si>
  <si>
    <t>Ректороманоскопія (із лікувальною маніпуляцією)</t>
  </si>
  <si>
    <t>Ендоскопічне дослідження через кишкову норицю</t>
  </si>
  <si>
    <t>Введення лікарських засобів за допомогою ендоскопа</t>
  </si>
  <si>
    <t>Виконання уреазного тесту при езофагогастроскопії</t>
  </si>
  <si>
    <t>Цистоскопія (діагностична)</t>
  </si>
  <si>
    <t>Цистоскопія (із взяттям біопсії)</t>
  </si>
  <si>
    <t>Цистоскопія (із лікувальною маніпуляцією)</t>
  </si>
  <si>
    <t>Ультразвукове дослідження паращитоподібних залоз</t>
  </si>
  <si>
    <t>Ультразвукове дослідження щитоподібної залози</t>
  </si>
  <si>
    <t>Ультразвукове дослідження вилочкової залози</t>
  </si>
  <si>
    <t>Ультразвукове дослідження надниркових залоз</t>
  </si>
  <si>
    <t>Ехокардіографія з доплерографією і кольоровим картуванням</t>
  </si>
  <si>
    <t>Ехокардіографія</t>
  </si>
  <si>
    <t>Ультразвукове визначення розмірів шлуночків серця</t>
  </si>
  <si>
    <t>Доплерографія серця</t>
  </si>
  <si>
    <t>Ультразвукове визначення кількості вільної рідини у плевральних порожнинах</t>
  </si>
  <si>
    <t>Ультразвукове дослідження грудної залози (обидві сторони)</t>
  </si>
  <si>
    <t>Ультразвукове дослідження печінки</t>
  </si>
  <si>
    <t>Ультразвукове дослідження жовчного міхура і жовчних проток</t>
  </si>
  <si>
    <t>Ультразвукове визначення скорочувальної функції жовчного міхура</t>
  </si>
  <si>
    <t>Ультразвукове дослідження підшлункової залози</t>
  </si>
  <si>
    <t>Ультразвукове дослідження органів черевної порожнини і заочеревинного простору</t>
  </si>
  <si>
    <t>Ультразвукове визначення кількості вільної рідини у черевній порожнині</t>
  </si>
  <si>
    <t xml:space="preserve">Ультразвукове дослідження печінки, жовчного міхура і жовчних проток </t>
  </si>
  <si>
    <t>Ультразвукове дослідження печінки, жовчного міхура і підшлункової залози</t>
  </si>
  <si>
    <t>Ультразвукове дослідження нирок</t>
  </si>
  <si>
    <t>Ультразвукове дослідження сечоводів</t>
  </si>
  <si>
    <t>Ультразвукове дослідження сечового міхура</t>
  </si>
  <si>
    <t>Ультразвукове дослідження сечового міхура з визначенням залишкової сечі</t>
  </si>
  <si>
    <t>Ультразвукове дослідження органів малого тазу у чоловіків (трансабдомінально)</t>
  </si>
  <si>
    <t>Ультразвукове дослідження органів малого тазу у чоловіків (трансректально)</t>
  </si>
  <si>
    <t>Ультразвукове дослідження статевого члена</t>
  </si>
  <si>
    <t>Ультразвукове дослідження органів малого тазу у жінок (трансвагінально)</t>
  </si>
  <si>
    <t>Ультразвукове дослідження органів малого тазу у жінок</t>
  </si>
  <si>
    <t>Ультразвукове дослідження вагітної матки</t>
  </si>
  <si>
    <t>Доплерометричне дослідження фетоплацентарного і маточно-плацентарного кровообігу</t>
  </si>
  <si>
    <t>Ультразвукове дослідження патології розвитку плоду</t>
  </si>
  <si>
    <t>Ультразвукове дослідження м'яких тканин</t>
  </si>
  <si>
    <t>Ультразвукове дослідження селезінки</t>
  </si>
  <si>
    <t>Ультразвукове дослідження лімфатичних вузлів (область дослідження)</t>
  </si>
  <si>
    <t>Електрокардіографія спокою</t>
  </si>
  <si>
    <t>Електрокардіографія із затримкою дихання</t>
  </si>
  <si>
    <t>Електрокардіографія у положенні стоячи (ортостатична)</t>
  </si>
  <si>
    <t>Електрокардіографія із блокаторами бета-адренорецепторів</t>
  </si>
  <si>
    <t>Електрокардіографія із нітрогліцерином</t>
  </si>
  <si>
    <t>Електрокардіографія  з атропіном</t>
  </si>
  <si>
    <t>Проба з дозованим фізичним навантаженням на велоергометрі</t>
  </si>
  <si>
    <t>Електрокардіографія із додатковими відведеннями</t>
  </si>
  <si>
    <t>Холтерівський моніторинг електрокардіограми</t>
  </si>
  <si>
    <t xml:space="preserve">Спірографія </t>
  </si>
  <si>
    <t>Спірографія з медикаментозними пробами</t>
  </si>
  <si>
    <t>Реографія периферичних судин (область дослідження)</t>
  </si>
  <si>
    <t>Ендоскопічна поліпектомія при виконанні езофагогастродуоденоскопії</t>
  </si>
  <si>
    <t>Ендоскопічна поліпектомія при виконанні ректороманоскопії</t>
  </si>
  <si>
    <t>Ендоскопічна поліпектомія при виконанні колоноскопії</t>
  </si>
  <si>
    <t>Ультразвукове дослідження ока</t>
  </si>
  <si>
    <t>Ультразвукове дослідження молочної залози, двобічне</t>
  </si>
  <si>
    <t>Ультразвукове дослідження органів черевної порожнини</t>
  </si>
  <si>
    <t>Ультразвукове дослідження органів калитки</t>
  </si>
  <si>
    <t>Ультразвукове дослідження для оцінки біометричних параметрів плоду</t>
  </si>
  <si>
    <t>Аудіоометрія</t>
  </si>
  <si>
    <t>Рентгенографія органів грудної клітини в 1й проекції</t>
  </si>
  <si>
    <t>Рентгенографія органів грудної клітини в 2х проекціях</t>
  </si>
  <si>
    <t>Рентгенографія шийного відділу хребта в 2х проекціях</t>
  </si>
  <si>
    <t>Рентгенографія шийного відділу хребта з функціональними пробами</t>
  </si>
  <si>
    <t>Рентгенографія грудного відділу хребта в 2х проекціях</t>
  </si>
  <si>
    <t>Рентгенографія поперекового відділу хребта в 2х проекціях</t>
  </si>
  <si>
    <t>Рентгенографія поперекового відділу хребта із застосуванням функціональних проб</t>
  </si>
  <si>
    <t>Рентгенографія крижів і куприка в 2х проекціях</t>
  </si>
  <si>
    <t>Рентгенографія одного відділу хребта в одній проекції</t>
  </si>
  <si>
    <t>Рентгенографія пальця кінцівки</t>
  </si>
  <si>
    <t>Рентгенографія обох  кистей в 1й проекції</t>
  </si>
  <si>
    <t>Рентгенографія одної кисті в 2х проекціях</t>
  </si>
  <si>
    <t>Рентгенографія променево- зап’ясткового суглоба в одній проекції</t>
  </si>
  <si>
    <t>Рентгенографія променево- зап’ясткового суглоба в 2х проекціях</t>
  </si>
  <si>
    <t>Рентгенографія трубчатих кісток з захватом прилеглих суглобів верхньої кінцівки в одній проекції</t>
  </si>
  <si>
    <t>Рентгенографія трубчатих кісток з захватом прилеглих суглобів верхньої кінцівки в 2х проекціях</t>
  </si>
  <si>
    <t>Рентгенографія  ліктьового суглоба в одній проекціі</t>
  </si>
  <si>
    <t>Рентгенографія  ліктьового суглоба в 2х проекціях</t>
  </si>
  <si>
    <t>Рентгенографія плечового суглоба в прямій проекції</t>
  </si>
  <si>
    <t>Рентгенографія  плечового суглоба в 2х проекціях</t>
  </si>
  <si>
    <t>Рентгенографія ключиці в прямій проекції</t>
  </si>
  <si>
    <t>Рентгенографія ключиці в 2х проекціях</t>
  </si>
  <si>
    <t>Рентгенографія стоп зі статичним навантаженням</t>
  </si>
  <si>
    <t>Рентгенографія стопи в 2х проекціях</t>
  </si>
  <si>
    <t>Рентгенографія гомілковостопного суглобу в 1й проекції</t>
  </si>
  <si>
    <t>Рентгенографія гомілковостопного суглобу в 2х проекціях</t>
  </si>
  <si>
    <t>Рентгенографія колінного суглоба  в 1 проекції</t>
  </si>
  <si>
    <t>Рентгенографія колінного суглоба  в 2 проекціях</t>
  </si>
  <si>
    <t>Рентгенографія  кульшового суглоба</t>
  </si>
  <si>
    <t>Рентгенографія кісток тазу</t>
  </si>
  <si>
    <t>Рентгенографія трубчатих кісток з захватом прилеглих суглобів нижньої  кінцівки в одній проекції</t>
  </si>
  <si>
    <t>Рентгенографія трубчатих кісток з захватом прилеглих суглобів нижньої  кінцівки в 2х проекціях</t>
  </si>
  <si>
    <t>Рентгенографія черепа в 1й проекціх</t>
  </si>
  <si>
    <t>Рентгенографія черепа в 2х проекціх</t>
  </si>
  <si>
    <t>Рентгенографія приносових  пазух носа, кісток носа</t>
  </si>
  <si>
    <t>Рентгенографія черевної порожнини</t>
  </si>
  <si>
    <t>Висхідна контрасна урографія, цистографія</t>
  </si>
  <si>
    <t>Внутрішньовенна  контрастна пієлографія</t>
  </si>
  <si>
    <t>Рентгеноскопія шлунку</t>
  </si>
  <si>
    <t>Рентгенконтрастне дослідження товстої кишки (іригоскопія)</t>
  </si>
  <si>
    <t>Погодинний пасаж контрасту по кишківнику</t>
  </si>
  <si>
    <t>Флюорографія органів грудної клітини</t>
  </si>
  <si>
    <t>Рентгенографiя зуба</t>
  </si>
  <si>
    <t>Гімнастика(навчання ходьбі)</t>
  </si>
  <si>
    <t>процедура</t>
  </si>
  <si>
    <t>Гімнастика(активні вправи)</t>
  </si>
  <si>
    <t>Гімнастика(допоміжні вправи)</t>
  </si>
  <si>
    <t>Гімнастика(вправи для зміцнення м'язів)</t>
  </si>
  <si>
    <t>Гімнастика(вправи на витривалість)</t>
  </si>
  <si>
    <t>Гімнастика(вправи на розслаблення)</t>
  </si>
  <si>
    <t>Гімнастика(пасивні вправи)</t>
  </si>
  <si>
    <t>Гімнастика(резистентні вправи)</t>
  </si>
  <si>
    <t>Гімнастика(вправи для суглобів і рухів у суглобі)</t>
  </si>
  <si>
    <t>Гімнастика(дихальні вправи)</t>
  </si>
  <si>
    <t>Масаж голови</t>
  </si>
  <si>
    <t>Масаж шиї</t>
  </si>
  <si>
    <t>Масаж комірцевої зони</t>
  </si>
  <si>
    <t>Масаж шийно-грудного відділу хребта</t>
  </si>
  <si>
    <t>Масаж верхньої кінцівки, надпліччя й ділянки лопатки</t>
  </si>
  <si>
    <t>Масаж верхньої кінцівки</t>
  </si>
  <si>
    <t>Масаж плечового суглоба</t>
  </si>
  <si>
    <t>Масаж ліктьового суглоба</t>
  </si>
  <si>
    <t>Масаж променево-зап'ясткового суглоба</t>
  </si>
  <si>
    <t>Масаж кисті і передпліччя</t>
  </si>
  <si>
    <t xml:space="preserve">Масаж спини </t>
  </si>
  <si>
    <t>Масаж грудної клітки</t>
  </si>
  <si>
    <t>Масаж попереково-крижової ділянки</t>
  </si>
  <si>
    <t>Сегментарний масаж попереково-крижової ділянки</t>
  </si>
  <si>
    <t>Масаж ділянки хребта</t>
  </si>
  <si>
    <t>Масаж нижньої кінцівки і попереку</t>
  </si>
  <si>
    <t>Масаж кульшового суглоба</t>
  </si>
  <si>
    <t>Масаж колінного суглоба</t>
  </si>
  <si>
    <t>Масаж гомілковоступневого суглоба</t>
  </si>
  <si>
    <t>Масаж ступні і гомілки</t>
  </si>
  <si>
    <t>Сегментарний масаж шийно-грудного відділу хребта</t>
  </si>
  <si>
    <t>Масаж нижньої кінцівки</t>
  </si>
  <si>
    <t>Масаж грудної клітки (біля ліжка хворого)</t>
  </si>
  <si>
    <t>Гімнастика(профілактор Євмінова)</t>
  </si>
  <si>
    <t>Гімнастика(петля Глісона)</t>
  </si>
  <si>
    <t>Консультація лікаря фізичної та реабілітаційної медицини</t>
  </si>
  <si>
    <t>консультація</t>
  </si>
  <si>
    <t>Консультація лікаря-акушера-гінеколога акушерсько-гінекологічного кабінету первинна (Вартість оглядового набору для жінок сплачується додатково)</t>
  </si>
  <si>
    <t>Консультація лікаря-акушера-гінеколога акушерсько-гінекологічного кабінету повторна (Вартість оглядового набору для жінок сплачується додатково)</t>
  </si>
  <si>
    <t>Консультація лікаря-гастроентеролога гастроентерологічного кабінету первинна</t>
  </si>
  <si>
    <t>Консультація лікаря-гастроентеролога гастроентерологічного кабінету повторна</t>
  </si>
  <si>
    <t>Консультація лікаря-дерматовенеролога дерматовенерологічного  кабінету первинна (Вартість оглядового набору для жінок сплачуеться додатково)</t>
  </si>
  <si>
    <t>Консультація лікаря-дерматовенеролога дерматовенерологічного  кабінету повторна (Вартість оглядового набору для жінок сплачуеться додатково)</t>
  </si>
  <si>
    <t>Консультація лікаря-ендокринолога ендокринологічного кабінету первинна</t>
  </si>
  <si>
    <t>Консультація лікаря-ендокринолога ендокринологічного кабінету повторна</t>
  </si>
  <si>
    <t>Консультація лікаря-інфекціоніста  первинна</t>
  </si>
  <si>
    <t>Консультація лікаря-інфекціоніста  повторна</t>
  </si>
  <si>
    <t>Консультація лікаря-кардіолога кардіологічного  кабінету первинна</t>
  </si>
  <si>
    <t>Консультація лікаря-кардіолога кардіологічного  кабінету повторна</t>
  </si>
  <si>
    <t>Консультація лікаря-нарколога наркологічного  кабінету первинна</t>
  </si>
  <si>
    <t>Консультація лікаря-нарколога наркологічного кабінету повторна</t>
  </si>
  <si>
    <t>Консультація лікаря-невропатолога неврологічного  кабінету первинна</t>
  </si>
  <si>
    <t>Консультація лікаря-невропатолога неврологічного  кабінету повторна</t>
  </si>
  <si>
    <t>Консультація лікаря-ортопеда-травматолога ортопедо-травматологічного  кабінету первинна</t>
  </si>
  <si>
    <t>Консультація лікаря-ортопеда-травматолога ортопедо-травматологічного  кабінету повторна</t>
  </si>
  <si>
    <t>Консультація лікаря-отоларинголога отоларингологічного  кабінету первинна</t>
  </si>
  <si>
    <t>Консультація лікаря-отоларинголога отоларингологічного  кабінету повторна</t>
  </si>
  <si>
    <t>Консультація лікаря-офтальмолога дитячого офтальмологічного  кабінету первинна</t>
  </si>
  <si>
    <t>Консультація лікаря-офтальмолога дитячого офтальмологічного  кабінету повторна</t>
  </si>
  <si>
    <t>Консультація лікаря-офтальмолога офтальмологічного  кабінету первинна</t>
  </si>
  <si>
    <t>Консультація лікаря-офтальмолога офтальмологічного  кабінету повторна</t>
  </si>
  <si>
    <t>Консультація лікаря-психіатра психіатричного  кабінету первинна</t>
  </si>
  <si>
    <t>Консультація лікаря-психіатра психіатричного  кабінету повторна</t>
  </si>
  <si>
    <t>Консультація лікаря-терапевта терапевтичного   кабінету первинна</t>
  </si>
  <si>
    <t>Консультація лікаря-терапевта терапевтичного   кабінету повторна</t>
  </si>
  <si>
    <t>Консультація лікаря-уролога урологічного  кабінету первинна (Вартість оглядового набору для жінок сплачуеться додатково)</t>
  </si>
  <si>
    <t>Консультація лікаря-уролога урологічного  кабінету повторна (Вартість оглядового набору для жінок сплачуеться додатково)</t>
  </si>
  <si>
    <t>Консультація лікаря-хірурга хірургічного кабінету повторна</t>
  </si>
  <si>
    <t>Консультація лікаря-хірурга хірургічного кабінету первинна</t>
  </si>
  <si>
    <t>Стажування лікарів-інтернів хірургічного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</si>
  <si>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послуга</t>
  </si>
  <si>
    <t>Штучне переривання вагітності строком до 12 тижнів у стаціонарі  (методом вакуум-аспірації, у разі затримки менструації терміном не більше, як на 20 днів), крім абортів за медичними і соціальними показаннями)</t>
  </si>
  <si>
    <t>операція</t>
  </si>
  <si>
    <t>Стажування лікарів-інтернів терапевтичного профілю, якщо ці лікарі-інтерни: закінчили недержавні вищі медичні заклади освіти, державні вищі медичні заклади освіти на умовах контракту; повторно проходять інтернатуру; бажають отримати другу спеціальність в інтернатурі (місяць)</t>
  </si>
  <si>
    <t>Комп’ютерна томографія головного мозку</t>
  </si>
  <si>
    <t>Комп’ютерна томографія головного мозку з внутрішньовенним контрастуванням (посиленням)</t>
  </si>
  <si>
    <t>Комп’ютерна томографія гіпофізарної ямки</t>
  </si>
  <si>
    <t>Комп’ютерна томографія гіпофізарної ямки з внутрішньовенним контрастуванням (посиленням)</t>
  </si>
  <si>
    <t>Комп’ютерна томографія гіпофізарної ямки та головного мозку</t>
  </si>
  <si>
    <t>Комп’ютерна томографія гіпофізарної ямки та головного мозку з внутрішньовенним контрастуванням (посиленням)</t>
  </si>
  <si>
    <t>Комп’ютерна томографія очної ямки</t>
  </si>
  <si>
    <t>Комп’ютерна томографія очної ямки з внутрішньовенним контрастуванням (посиленням)</t>
  </si>
  <si>
    <t>Комп’ютерна томографія очної ямки та головного мозку</t>
  </si>
  <si>
    <t>Комп’ютерна томографія очної ямки та головного мозку з внутрішньовенним контрастуванням (посиленням)</t>
  </si>
  <si>
    <t>Комп’ютерна томографія середнього вуха та скроневої кістки, однобічна</t>
  </si>
  <si>
    <t>Комп’ютерна томографія середнього вуха та скроневої кістки з внутрішньовенним контрастуванням (посиленням), однобічна</t>
  </si>
  <si>
    <t>Комп’ютерна томографія середнього вуха, скроневої кістки та головного мозку, однобічна</t>
  </si>
  <si>
    <t>Комп’ютерна томографія середнього вуха, скроневої кістки та головного мозку з внутрішньовенним контрастуванням (посиленням), однобічна</t>
  </si>
  <si>
    <t>Комп’ютерна томографія середнього вуха та скроневої кістки, двобічна</t>
  </si>
  <si>
    <t>Комп’ютерна томографія середнього вуха та скроневої кістки з внутрішньовенним контрастуванням (посиленням) двобічна</t>
  </si>
  <si>
    <t>Комп’ютерна томографія середнього вуха, скроневої кістки та головного мозку, двобічна</t>
  </si>
  <si>
    <t>Комп’ютерна томографія середнього вуха, скроневої кістки та головного мозку з внутрішньовенним контрастуванням (посиленням) двобічна</t>
  </si>
  <si>
    <t>Комп’ютерна томографія кісток лицевого черепа</t>
  </si>
  <si>
    <t>Комп’ютерна томографія кісток лицевого черепа з внутрішньовенним контрастуванням (посиленням)</t>
  </si>
  <si>
    <t>Комп’ютерна томографія придаткових пазух носа</t>
  </si>
  <si>
    <t>Комп’ютерна томографія придаткових пазух носа з внутрішньовенним контрастуванням (посиленням)</t>
  </si>
  <si>
    <t>Комп’ютерна томографія кісток лицевого черепа та придаткових пазух носа з внутрішньовенним контрастуванням (посиленням)</t>
  </si>
  <si>
    <t>Комп’ютерна томографія кісток лицевого черепа, придаткових пазух носа та головного мозку</t>
  </si>
  <si>
    <t>Комп’ютерна томографія кісток лицевого черепа, придаткових пазух носа та головного мозку з внутрішньовенним контрастуванням (посиленням)</t>
  </si>
  <si>
    <t>Комп’ютерна томографія скронево-нижньощелепного суглобу (СНЩС)</t>
  </si>
  <si>
    <t>Комп’ютерна томографія грудної клітки та живота</t>
  </si>
  <si>
    <t>Комп’ютерна томографія грудної клітки та живота з внутрішньовенним контрастуванням (посиленням)</t>
  </si>
  <si>
    <t>Комп’ютерна томографія головного мозку та грудної клітки</t>
  </si>
  <si>
    <t>Комп’ютерна томографія головного мозку, грудної клітки та живота</t>
  </si>
  <si>
    <t>Комп’ютерна томографія головного мозку та грудної клітки з внутрішньовенним контрастуванням (посиленням)</t>
  </si>
  <si>
    <t>Комп’ютерна томографія головного мозку, грудної клітки та живота з внутрішньовенним контрастуванням (посиленням)</t>
  </si>
  <si>
    <t>Комп’ютерна томографія м’яких тканин шиї</t>
  </si>
  <si>
    <t>Комп’ютерна томографія м’яких тканин шиї з внутрішньовенним контрастуванням (посиленням</t>
  </si>
  <si>
    <t>Комп’ютерна томографія хребта з внутрішньотекальним контрастуванням (посиленням)</t>
  </si>
  <si>
    <t>Комп’ютерна томографія хребта, шийний відділ</t>
  </si>
  <si>
    <t>Комп’ютерна томографія хребта, грудний відділ</t>
  </si>
  <si>
    <t>Комп’ютерна томографія хребта, попереково-крижовий відділ</t>
  </si>
  <si>
    <t>Комп’ютерна томографія хребта з внутрішньовенним контрастуванням (посиленням), шийний відділ</t>
  </si>
  <si>
    <t>Комп’ютерна томографія хребта з внутрішньовенним контрастуванням (посиленням), грудний відділ</t>
  </si>
  <si>
    <t>Комп’ютерна томографія хребта з внутрішньовенним контрастуванням (посиленням), попереково-крижовий відділ</t>
  </si>
  <si>
    <t>Комп’ютерна томографія хребта, множинні відділи</t>
  </si>
  <si>
    <t>Комп’ютерна томографія хребта з внутрішньовенним контрастуванням (посиленням), множинні відділи</t>
  </si>
  <si>
    <t>Комп’ютерна томографія хребта, неуточнений відділ</t>
  </si>
  <si>
    <t>Комп’ютерна томографія хребта з внутрішньовенним контрастуванням (посиленням), неуточнений відділ</t>
  </si>
  <si>
    <t>Комп’ютерна томографія грудної клітки</t>
  </si>
  <si>
    <t>Комп’ютерна томографія грудної клітки з внутрішньовенним контрастуванням (посиленням)</t>
  </si>
  <si>
    <t>Комп’ютерна томографія грудної клітки, живота та таза</t>
  </si>
  <si>
    <t>Комп’ютерна томографія грудної клітки, живота та таза з внутрішньовенним контрастуванням (посиленням)</t>
  </si>
  <si>
    <t>Комп’ютерна томографія живота</t>
  </si>
  <si>
    <t>Комп’ютерна томографія живота з внутрішньовенним контрастуванням (посиленням)</t>
  </si>
  <si>
    <t>Комп’ютерна томографія ободової кишки</t>
  </si>
  <si>
    <t>Комп’ютерна томографія живота та таза</t>
  </si>
  <si>
    <t>Комп’ютерна томографія живота та таза з внутрішньовенним контрастуванням (посиленням)</t>
  </si>
  <si>
    <t>Комп’ютерна томографія таза</t>
  </si>
  <si>
    <t>Комп’ютерна томографія таза з внутрішньовенним контрастуванням (посиленням)</t>
  </si>
  <si>
    <t>Пельвіметрія за допомогою комп’ютерної томографії</t>
  </si>
  <si>
    <t>Комп’ютерна томографія кінцівки</t>
  </si>
  <si>
    <t>Комп’ютерна томографія кінцівки з внутрішньовенним контрастуванням (посиленням)</t>
  </si>
  <si>
    <t>Спіральна комп’ютерно-томографічна ангіографія голови та/або шиї, з внутрішньовенним контрастуванням (посиленням)</t>
  </si>
  <si>
    <t>Спіральна комп’ютерно-томографічна ангіографія верхньої кінцівки, з внутрішньовенним контрастуванням (посиленням)</t>
  </si>
  <si>
    <t>Спіральна комп’ютерно-томографічна ангіографія грудної клітки, з внутрішньовенним контрастуванням (посиленням)</t>
  </si>
  <si>
    <t>Спіральна комп’ютерно-томографічна ангіографія живота, з внутрішньовенним контрастуванням (посиленням)</t>
  </si>
  <si>
    <t>Спіральна комп’ютерно-томографічна ангіографія черевної аорти та клубово-стегнового сегмента нижньої кінцівки з обох боків, з внутрішньовенним контрастуванням (посиленням)</t>
  </si>
  <si>
    <t>Спіральна комп’ютерно-томографічна ангіографія хребта, з внутрішньовенним контрастуванням (посиленням)</t>
  </si>
  <si>
    <t>Спіральна комп’ютерно-томографічна ангіографія таза, з внутрішньовенним контрастуванням (посиленням)</t>
  </si>
  <si>
    <t>Спіральна комп’ютерно-томографічна ангіографія нижньої кінцівки, з внутрішньовенним контрастуванням (посиленням)</t>
  </si>
  <si>
    <t>Спіральна комп’ютерно-томографічна ангіографія іншої ділянки тіла, з внутрішньовенним контрастуванням (посиленням)</t>
  </si>
  <si>
    <t>Комп’ютерна томографічна коронарографія, з внутрішньовенним контрастуванням (посиленням)</t>
  </si>
  <si>
    <t>Консультація Рентгенолога (устна)</t>
  </si>
  <si>
    <t>Консультація Рентгенолога ( с  переглядом іншого КТ- обстеження та видача письмового заключення)</t>
  </si>
  <si>
    <t xml:space="preserve">Друк додаткової плівки </t>
  </si>
  <si>
    <t>Додаткове обстеження поперикового відділу хребта при КТ брюшної порожнини</t>
  </si>
  <si>
    <t xml:space="preserve">Додаткове обстеження грудного   відділу хребта при Кт грудної порожнини </t>
  </si>
  <si>
    <t>КТ- пошук метастазів в кістковому скелеті
(всі відділи хребта, ребра, ключиці, лопатки, кістки тазу), в легенях, в лімфовузлах</t>
  </si>
  <si>
    <t>КТ-ангіографія судин шиї з контрастним підсиленням</t>
  </si>
  <si>
    <t>КТ-ангіографія всієї аорти з контрастним підсиленням</t>
  </si>
  <si>
    <t>КТ аортального клапана та аорти з ЕКГ- синхрн., з контрастним підсиленням</t>
  </si>
  <si>
    <t>КТ серця для підрахунку кальцію в коронарних судинах (Ca-scoring)</t>
  </si>
  <si>
    <t xml:space="preserve">Епідуральна  блокада під КТ-контролем з Depo-Medrol </t>
  </si>
  <si>
    <t>Аналіз ортопантомограми, томограми в терапії</t>
  </si>
  <si>
    <t>Вилучення стороннього тіла із каналу зуба</t>
  </si>
  <si>
    <t>Знеболювання аплікаційне</t>
  </si>
  <si>
    <t>Знеболювання інфільтраційне</t>
  </si>
  <si>
    <t>Консультація пацієнта лікарем-стоматологом</t>
  </si>
  <si>
    <t xml:space="preserve">Огляд ротової порожнини та визначення гігієнічного індексу </t>
  </si>
  <si>
    <t>Медичний огляд для отримання дозволу на право отримання та носіння зброї громадянами</t>
  </si>
  <si>
    <t>Попередній профелактичний медичний огляд для отримання посвідчення водія транспортних засобів, а також відповідний періодичний профілактичний медичний огляд</t>
  </si>
  <si>
    <t>Психіатричний медичний огляд</t>
  </si>
  <si>
    <t>Наркологічний медичний огляд</t>
  </si>
  <si>
    <t>Довідка про проходження попереднього, періодичного та позачергового психіатричних оглядів, у тому числі на предмет вживання психоактивних речовин (форма 100)</t>
  </si>
  <si>
    <t>Сертифікат психіатра</t>
  </si>
  <si>
    <t>Сертифікат нарколога</t>
  </si>
  <si>
    <t>Сертифікат психіатра та Сертифікат Нарколога</t>
  </si>
  <si>
    <t>Електрокардіограма (ЕКГ)</t>
  </si>
  <si>
    <t>Загальний аналіз крові</t>
  </si>
  <si>
    <t>Аналіз крові на цукор</t>
  </si>
  <si>
    <t>Дослідження крові на сифіліс</t>
  </si>
  <si>
    <t>Обстеження вестибулярного апарату</t>
  </si>
  <si>
    <t>Обстеження гостроти та полів зору</t>
  </si>
  <si>
    <t>Електронейроміографія стимуляційна два нерви</t>
  </si>
  <si>
    <t>Електронейроміографія стимуляційна три нерви</t>
  </si>
  <si>
    <t>Електронейроміографія стимуляційна чотири нерви</t>
  </si>
  <si>
    <t xml:space="preserve">Електроенцефалографічне дослідження </t>
  </si>
  <si>
    <t>Дарсонвалізація</t>
  </si>
  <si>
    <t>Електротерапія</t>
  </si>
  <si>
    <t>Магнітотерапія</t>
  </si>
  <si>
    <t>СМС-Терапія (+ДДС)</t>
  </si>
  <si>
    <t>УВЧ</t>
  </si>
  <si>
    <t>Тренажери 30 хв</t>
  </si>
  <si>
    <t>Пресотерапія</t>
  </si>
  <si>
    <t>Лазеротерапія</t>
  </si>
  <si>
    <t xml:space="preserve">Ультрозвукова терапія </t>
  </si>
  <si>
    <t>Видалення новоутворень ( папілома)</t>
  </si>
  <si>
    <t>Перебування в палаті з поліпшеним сервісом обслуговування</t>
  </si>
  <si>
    <t>ліжко-день</t>
  </si>
  <si>
    <t xml:space="preserve">Тест для виявлення гепатиту А в сироватці крові </t>
  </si>
  <si>
    <t>Блефаропластика (верхніх повік)</t>
  </si>
  <si>
    <t>Блефаропластика (нижніх повік)</t>
  </si>
  <si>
    <t>Транскон'юнктивальна блефаропластика</t>
  </si>
  <si>
    <t>Булхорн</t>
  </si>
  <si>
    <t>Отопластика</t>
  </si>
  <si>
    <t>Фейсліфтинг</t>
  </si>
  <si>
    <t>Броуліфтинг</t>
  </si>
  <si>
    <t>Платизмопластика</t>
  </si>
  <si>
    <t>Ліпосакція малих обсягів</t>
  </si>
  <si>
    <t>Ліпосакція середніх обсягів</t>
  </si>
  <si>
    <t>Ліпосакція великих обсягів</t>
  </si>
  <si>
    <t>Мамопластика (без імплантів)</t>
  </si>
  <si>
    <t>Корекція сосково-ареолярного компонента</t>
  </si>
  <si>
    <t xml:space="preserve">Абдомінопластика </t>
  </si>
  <si>
    <t>Хірургічне лікування ранових дефектів, трофічних язв (за естетичною потребою)</t>
  </si>
  <si>
    <t>Корекція десмогенних контрактур, рубців (за естетичною потребою)</t>
  </si>
  <si>
    <t>Спінальна анестезія 30 хв</t>
  </si>
  <si>
    <t>Внутрішньовенна анестезія (зі спонтанним диханням) 60 хв</t>
  </si>
  <si>
    <t>Ендотрахеальний наркоз 60 хв</t>
  </si>
  <si>
    <t>Видалення зуба (включає витрати часу на огляд хворого, заповнення документації) (без знеболення)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</si>
  <si>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                                                                                                                     
3. Надання послуг з медичного обслуговування населення, які не покриваються за програмою державних гарантій медичного обслуговування населення.
4. Вартість гінекологічного оглядового набору для огляду жінок лікарем - акушером -гінекологом, лікарем - дерматовенерологом, лікарем - урологом у тарифах не враховано і оплачується додатково.                                                                                                                                                                                                                                       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</si>
  <si>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 xml:space="preserve">      </t>
  </si>
  <si>
    <t xml:space="preserve">                                      </t>
  </si>
  <si>
    <t>Додаток 2</t>
  </si>
  <si>
    <t xml:space="preserve">                     ЗАТВЕРДЖЕНО</t>
  </si>
  <si>
    <t xml:space="preserve"> ТАРИФИ    </t>
  </si>
  <si>
    <t xml:space="preserve"> на платні послуги з проведення обов'язкових  медичних оглядів працівників певних категорій, що надаються комунальним некомерційним підприємством "Чернігівська центральна районна лікарня" Чернігівської районної ради Чернігівської області</t>
  </si>
  <si>
    <t>№з/п</t>
  </si>
  <si>
    <t>Одиниця виміру</t>
  </si>
  <si>
    <t>Чоловіки/ жінки</t>
  </si>
  <si>
    <t>Тариф без ПДВ, грн.</t>
  </si>
  <si>
    <t>Тариф з ПДВ, грн.</t>
  </si>
  <si>
    <t>Професії працівників, робота яких пов’язана зі шкідливими та небезпечними факторами виробничого середовища і трудового процесу, а саме:</t>
  </si>
  <si>
    <r>
      <t>Неорганічні сполуки азоту (аміак, кислота азотна, азоту оксиди, азоту диоксид (у перерахунку на NO</t>
    </r>
    <r>
      <rPr>
        <vertAlign val="sub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>) та ін.)</t>
    </r>
  </si>
  <si>
    <t>попередній огляд</t>
  </si>
  <si>
    <t>чоловіки</t>
  </si>
  <si>
    <t>жінки</t>
  </si>
  <si>
    <t>періодичний огляд</t>
  </si>
  <si>
    <t xml:space="preserve">Кислоти органічні (мурашина, оцтова, пропіонова, масляна, валеріанова, капронова, щавлева, адипінова, акрилова, нафтенова і ін.) та їх ангідриди </t>
  </si>
  <si>
    <r>
      <t xml:space="preserve">Кислот органічних галагенопохідні (хлороцтова, трихлороцтова, перфтормасляна, трихлорпропіонова та ін.) та їх ангідриди </t>
    </r>
    <r>
      <rPr>
        <sz val="12"/>
        <color rgb="FF000000"/>
        <rFont val="Times New Roman"/>
        <family val="1"/>
        <charset val="204"/>
      </rPr>
      <t>(не враховано визначення активності холінестерази)</t>
    </r>
  </si>
  <si>
    <t>Органічні сполуки кремнію (сілани)</t>
  </si>
  <si>
    <t>Марганець і його сполуки</t>
  </si>
  <si>
    <t>Луги їдкі</t>
  </si>
  <si>
    <t>Альдегіди аліфатичні (насичені, ненасичені) і ароматичні (формальдегід, ацетальдегід, акролеїн, бензальдегід, фталевий альдегід та ін.) (не враховано огляд лікарем-онкологом)</t>
  </si>
  <si>
    <t>Органічні оксиди, пероксиди та гідропероксиди (етилену, пропілену тощо). Пероксиди неорганічні (пергідроль)</t>
  </si>
  <si>
    <r>
      <t xml:space="preserve">Ртуть та її неорганічні сполуки </t>
    </r>
    <r>
      <rPr>
        <sz val="12"/>
        <color rgb="FF000000"/>
        <rFont val="Times New Roman"/>
        <family val="1"/>
        <charset val="204"/>
      </rPr>
      <t>(не враховано визначення ртуті в сечі)</t>
    </r>
  </si>
  <si>
    <t>Сірководень</t>
  </si>
  <si>
    <t>1,10</t>
  </si>
  <si>
    <r>
      <t xml:space="preserve">Сірковуглець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</si>
  <si>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r>
      <t xml:space="preserve">Альдегідів і кетонів галагенопохідні (хлорбензальдегід, фторацетон, хлорацетофенон та ін.)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</si>
  <si>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r>
      <t xml:space="preserve">Спирти аліфатичні одноатомні та багатоатомні, ароматичні та їх похідні (етиловий, пропіловий, бутиловий, аліловий, бензиловий, етиленгліколь, пропіленгліколь, етилцеллозольв та ін.)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</si>
  <si>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r>
      <t xml:space="preserve">Спирт метиловий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</si>
  <si>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r>
      <t xml:space="preserve">Вуглеводні ароматичні: бензол та його похідні (толуол, ксилол, стирол, етилбензол, діетилбензол тощо)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</si>
  <si>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t>Вуглеводні ароматичні: аміно- і нітросполуки та їх похідні (анілін, м-, п- толуїдин, нітроамінобензоли, нітрохлорбензоли, нітро-, амінофеноли, фенілендіаміни, хлораніліни, анізидини, ніазон, ксилідини тощо)</t>
  </si>
  <si>
    <t>попередній огляд для працюючих з нітропохідни-ми толуолу</t>
  </si>
  <si>
    <t>періодичний огляд для працюючих з нітропохідни-ми толуолу</t>
  </si>
  <si>
    <r>
      <t xml:space="preserve">Вуглеводнів ароматичних галогенопохідні (галоген у бензольному кільці: хлорбензол, хлортолуол, бромбензол та ін.)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</si>
  <si>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t>Вуглеводнів ароматичних галогенопохідні (галоген у боковому ланцюзі): бензил хлористий, бензотрихлорид, бензотрифторид, бензиліден хлористий та ін.</t>
  </si>
  <si>
    <t>Вуглеводні ароматичні поліциклічні та їх похідні (нафталін, нафтоли, бензин/а/пірен, антрацен, бензантрон, бензантрацен, фенатрен, нафталани хлоровані тощо)</t>
  </si>
  <si>
    <t>Вуглеводні насичені та ненасичені: аліфатичні, аліциклічні терпени (метан, пропан, парафіни, етилен, пропілен, ацетилен, циклогексан та ін.)</t>
  </si>
  <si>
    <t>1,20</t>
  </si>
  <si>
    <t>Вуглеводні аліфатичних, ациклічних, аміно- і нітросполук та їх похідні (метиламін, етиленімін, гексаметилендиамін, циклогексиламін та ін.)</t>
  </si>
  <si>
    <t>Фенол і його похідні (хлорфенол, крезол тощо)</t>
  </si>
  <si>
    <t>Аміни, аміди органічних кислот, анілін і інші похідні (діметилформамід, діметилацетамід, капролактам та ін.)</t>
  </si>
  <si>
    <t>попередній огляд (за наявності алергенної дії)</t>
  </si>
  <si>
    <t>періодичний огляд (за наявності алергенної дії)</t>
  </si>
  <si>
    <t>Водню ціанід, ціаніди</t>
  </si>
  <si>
    <t>Хлор, бром, йод, сполуки з воднем, оксиди</t>
  </si>
  <si>
    <t>Пестициди хлорорганічні (метоксихлор, гептахлор, хлориндан, дихлор, гексахлорбензол, гексахлорциклогексан, харнес, трофі тощо) (не враховано огляд лікарем-алергологом, визначення глютамілтрансферази у сироватці крові, аудіограму)</t>
  </si>
  <si>
    <t>Пестициди  фосфороорганічні (метафос, метилетилтіофос, меркаптофос, метилмеркаптофос, карбофос, актелік, рогор, дифос гліфосат, хлорофос, гліфосат гардона, валексон тощо) (не враховано визначення активності холінестерази)</t>
  </si>
  <si>
    <t>Похідні хлорованих аліфатичних кислот (хлороцтова кислота та ін.)</t>
  </si>
  <si>
    <r>
      <t xml:space="preserve">Синтетичні мийні засоби </t>
    </r>
    <r>
      <rPr>
        <sz val="12"/>
        <color rgb="FF212529"/>
        <rFont val="Times New Roman"/>
        <family val="1"/>
        <charset val="204"/>
      </rPr>
      <t>(сульфанол, алкіламіди, сульфат натрію і ін.)</t>
    </r>
  </si>
  <si>
    <t>Амінопласти, сечовино-формальдегідні (карбамідні) смоли: карбопласти меламіно-формальдегідні смоли</t>
  </si>
  <si>
    <t>1,30</t>
  </si>
  <si>
    <t>Епоксидні полімери (епоксидні смоли, компаунди, клеї тощо) (застосування)</t>
  </si>
  <si>
    <t>Синтетичні каучуки, латекси, гума (виробництво та застосування)</t>
  </si>
  <si>
    <t>Поліакрилати: поліметакрилат (оргскло, плексиглас), поліакрилонітрил, поліакриламід тощо (виробництво)</t>
  </si>
  <si>
    <t>Поліаміди (капрон, нейлон тощо)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</si>
  <si>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(виробництво)</t>
  </si>
  <si>
    <t>Полівінілхлорид (ПВК, вінілпласти, перхлорвінілова смола), дибутилфталат, хлористий виніл, етилацетат, поліметилметакрилат (застосування)</t>
  </si>
  <si>
    <t>Поліолефіни (поліетилени, поліпропілени) (гаряча обробка)</t>
  </si>
  <si>
    <r>
      <t xml:space="preserve">Полісилоксани </t>
    </r>
    <r>
      <rPr>
        <sz val="12"/>
        <color theme="1"/>
        <rFont val="Times New Roman"/>
        <family val="1"/>
        <charset val="204"/>
      </rPr>
      <t>(виробництво та переробка)</t>
    </r>
  </si>
  <si>
    <t>Полістироли (виробництво та переробка)</t>
  </si>
  <si>
    <t>Поліуретани (пінополіуретан) виробництво та переробка монофенилуретан (монофеніл-2, 4-толуілена ізоціанат) 4,4-финенілметандіізоціанат, поліізоціанат</t>
  </si>
  <si>
    <t>Поліефіри (лавсани та ін.) виробництво та переробка</t>
  </si>
  <si>
    <t>Суміш вуглеводнів нафти: бензин, гас, мазути, бітум, асфальти, кам’яновугільні і нафтові смоли і пеки,   мінеральні масла (нафтові і сланцеві) неочищені та неповністю очищені</t>
  </si>
  <si>
    <r>
      <t xml:space="preserve">Фосфорне добриво (амофос  нітрофоска) </t>
    </r>
    <r>
      <rPr>
        <sz val="12"/>
        <color theme="1"/>
        <rFont val="Times New Roman"/>
        <family val="1"/>
        <charset val="204"/>
      </rPr>
      <t>(виробництво, використання)</t>
    </r>
  </si>
  <si>
    <t>Азотне добриво (нітрат амонію – аміачна селітра, нітрати натрію, калію, кальцію) та інші (не враховано визначення метгемоглобіну в крові, наявності тілець Гейнця)</t>
  </si>
  <si>
    <t xml:space="preserve">Антибіотики (виробництво та професійне використання) </t>
  </si>
  <si>
    <t>Протипухлинні препарати (застосування)</t>
  </si>
  <si>
    <t>Сульфаніламіди (не враховано визначення наявності тілець Гейнця)</t>
  </si>
  <si>
    <t>Вітаміни (виробництво та професійне використання)</t>
  </si>
  <si>
    <t>Лікарські препарати, що не ввійшли до пунктів 2.7.1 - 2.7.6 додатка 4 виробництво та професійне використання</t>
  </si>
  <si>
    <t>Кремнію (ІV) оксид кристалічний (кварц, кристобаліт, тридиміт) при вмісті в пилу більше 70%</t>
  </si>
  <si>
    <t>Пил рослинного і тваринного походження (бавовни, льону, коноплі, кенафу, джуту, зерна, тютюну, деревини, торфу, хмелю, борошна, паперу, вовни, пуху, натурального шовку тощо, у т.ч. з бактеріальним забрудненням)</t>
  </si>
  <si>
    <t>Кремнієвмісні, що містять аерозолі вільного діоксиду кремнію 10% і більше. Кремнію діоксид аморфний у вигляді аерозолю конденсації при умісті від 10 до 60%. Кремнію діоксид аморфного із складом вільного діоксиду кремнію 10% і менше (не враховано огляд лікарем-фтизіатром)</t>
  </si>
  <si>
    <t>Азбест і азбестовмісні (азбесту більше 10 %)</t>
  </si>
  <si>
    <t>Азбестоскладні (азбесту менше 10%) (азбестобакеліт, азбестогума і ін.)</t>
  </si>
  <si>
    <r>
      <t xml:space="preserve">Глина, шамот, боксити, нефелінові сієніти, дістенсилініти, олівін, апатити, слюди, кремнію діоксин кристалічний при умісті у пилу від 10 до 70%, дуніти, вапняки, барити, інфузорна земля, туфи, пемзи перліт, форстерит тощо </t>
    </r>
    <r>
      <rPr>
        <sz val="12"/>
        <color rgb="FF000000"/>
        <rFont val="Times New Roman"/>
        <family val="1"/>
        <charset val="204"/>
      </rPr>
      <t>(не враховано огляд лікарем-фтизіатром)</t>
    </r>
  </si>
  <si>
    <t>Цемент, хромомагнезит (не враховано огляд лікарем-онкологом, визначення відсотка насичення трансферину залізом крові)</t>
  </si>
  <si>
    <t>Аерозолі, що утворюються при зварюванні (не враховано огляд лікарем-онкологом, визначення відсотка насичення трансферину залізом крові)</t>
  </si>
  <si>
    <t>Інфікований матеріал і матеріал, що заражений паразитами</t>
  </si>
  <si>
    <r>
      <t>Радіоактивні речовини і джерела іонізуючих випромінювань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(персонал категорії А)  (не враховано огляд лікарем-гематологом)</t>
    </r>
  </si>
  <si>
    <t>попередній огляд при роботі з радіоактивними речовинами</t>
  </si>
  <si>
    <t>періодичний огляд при роботі з радіоактивними речовинами</t>
  </si>
  <si>
    <r>
      <t xml:space="preserve">Теплове випромінювання </t>
    </r>
    <r>
      <rPr>
        <sz val="12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</si>
  <si>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>Електромагнітні поля частотою 1 КГц - 300 ГГц (НЧ, СЧ, ВЧ, ДВЧ, УВЧ, НВЧ, НЗВЧ)</t>
  </si>
  <si>
    <t>Користувачі персональних електронно-обчислювальних машин з відеотерміналом</t>
  </si>
  <si>
    <t>Локальна вібрація</t>
  </si>
  <si>
    <t>Загальна вібрація (не враховано аудіометрію)</t>
  </si>
  <si>
    <t>Виробничий шум від 81 дБА і вище (не враховано аудіометрію)</t>
  </si>
  <si>
    <t>Ультразвук (контактна передача)</t>
  </si>
  <si>
    <r>
      <t>З</t>
    </r>
    <r>
      <rPr>
        <sz val="12"/>
        <color rgb="FF000000"/>
        <rFont val="Times New Roman"/>
        <family val="1"/>
        <charset val="204"/>
      </rPr>
      <t>нижена температура повітря в приміщенні та робота на відкритих площадках</t>
    </r>
  </si>
  <si>
    <r>
      <t xml:space="preserve">Підвищена температура повітря в приміщенні та на відкритих площадках </t>
    </r>
    <r>
      <rPr>
        <sz val="12"/>
        <color theme="1"/>
        <rFont val="Times New Roman"/>
        <family val="1"/>
        <charset val="204"/>
      </rPr>
      <t>(не враховано визначення терморезистентності еритроцитів)</t>
    </r>
  </si>
  <si>
    <t xml:space="preserve">Підняття та ручне переміщення вантажу (маса вантажу в кг) </t>
  </si>
  <si>
    <t>Переміщення вантажу залежно від сумарної його маси, що переміщується протягом кожної години зміни</t>
  </si>
  <si>
    <t>Роботи, пов'язані з локальними та регіональними м'язовими напруженнями</t>
  </si>
  <si>
    <r>
      <t xml:space="preserve">Роботи, </t>
    </r>
    <r>
      <rPr>
        <sz val="12"/>
        <color rgb="FF000000"/>
        <rFont val="Times New Roman"/>
        <family val="1"/>
        <charset val="204"/>
      </rPr>
      <t>пов'язані з вимушеними нахилами корпуса (за візуальною оцінкою більше 30°</t>
    </r>
    <r>
      <rPr>
        <vertAlign val="superscript"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від вертикалі) більше 100 разів за зміну</t>
    </r>
  </si>
  <si>
    <t>Зорово-напружені роботи: прецизійні, роботи з оптичними приладами і спостереження за екраном</t>
  </si>
  <si>
    <t xml:space="preserve">Прецизійні роботи з об'єктом розрізнення до 0,3 мм </t>
  </si>
  <si>
    <t xml:space="preserve">Зорово-напружені роботи з об'єктом розрізнення від 0,3 до 1 мм </t>
  </si>
  <si>
    <t>Зорово-напружені роботи, що пов'язані з безперервним стеженням за екраном відеотерміналів (дисплеїв)</t>
  </si>
  <si>
    <t>Перенапруга голосового апарата (викладацька, дикторська, вокальна роботи, розмовні види роботи на телефонній станції та ін.)</t>
  </si>
  <si>
    <t>Професії працівників, зайнятих на важких роботах, а саме:</t>
  </si>
  <si>
    <r>
      <t xml:space="preserve">Робота на висоті, верхолазні роботи і роботи, пов'язані з підійманням на висоту, а також з обслуговування підіймальних механізмів 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крові, </t>
    </r>
    <r>
      <rPr>
        <sz val="12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</si>
  <si>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r>
      <t xml:space="preserve">Робота машиніста крана </t>
    </r>
    <r>
      <rPr>
        <sz val="12"/>
        <color rgb="FF000000"/>
        <rFont val="Times New Roman"/>
        <family val="1"/>
        <charset val="204"/>
      </rPr>
      <t xml:space="preserve">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крові, </t>
    </r>
    <r>
      <rPr>
        <sz val="12"/>
        <color theme="1"/>
        <rFont val="Times New Roman"/>
        <family val="1"/>
        <charset val="204"/>
      </rPr>
      <t>дослідження сенсомоторних реакцій, уваги, пам’яті зорової та слухової, емоційної стійкості та відчуття тривоги, стійкості до впливу стресів, недбалості, орієнтації у просторі, здібності до адаптації)</t>
    </r>
  </si>
  <si>
    <t>Робота ліфтера</t>
  </si>
  <si>
    <t>Електротехнічний персонал, який виконує роботи з оперативного обслуговування і ремонту діючих електроустановок напругою 127 В і вище змінного струму і 110 В постійного струму, а також монтажні та налагоджувальні роботи, дослідження та вимірювання у цих електроустановках</t>
  </si>
  <si>
    <t>Роботи у лісовій охороні, з валу, сплаву, транспортування та первинної обробки лісу</t>
  </si>
  <si>
    <r>
      <t>Роботи у нафтовій та газовій промисловості і при морському бурінні (</t>
    </r>
    <r>
      <rPr>
        <sz val="12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</si>
  <si>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t>Роботи, що пов’язані з обслуговуванням ємностей під тиском</t>
  </si>
  <si>
    <t>Машиністи (кочегари), оператори котельних, працівники служби газнагляду</t>
  </si>
  <si>
    <t>Роботи, пов'язані із застосуванням вибухових речовин, роботи у вибухово- і пожежонебезпечних виробництвах</t>
  </si>
  <si>
    <r>
      <t>Роботи у військовій охороні, службах спецзв’язку, апараті інкасації, банківських структурах, інших закладах та службах, яким дозволено носити вогнепальну зброю та її застосовувати (</t>
    </r>
    <r>
      <rPr>
        <sz val="12"/>
        <color rgb="FF000000"/>
        <rFont val="Times New Roman"/>
        <family val="1"/>
        <charset val="204"/>
      </rPr>
      <t xml:space="preserve">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крові)</t>
    </r>
  </si>
  <si>
    <r>
      <t xml:space="preserve">Газорятувальна служба, добровільні газорятувальні дружини, військові частини і загони з попередження виникнення і ліквідації відкритих газових і нафтових фонтанів, військові гірничі, гірничорятувальні служби міністерств та закладів, пожежна охорона 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крові,</t>
    </r>
    <r>
      <rPr>
        <sz val="12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умовах)</t>
    </r>
  </si>
  <si>
    <r>
      <t xml:space="preserve">Аварійно-рятувальні служби (роботи) з ліквідації надзвичайних ситуацій природного та техногенного характеру (не враховано визначення глютамілтрансферази </t>
    </r>
    <r>
      <rPr>
        <sz val="12"/>
        <color theme="1"/>
        <rFont val="Times New Roman"/>
        <family val="1"/>
        <charset val="204"/>
      </rPr>
      <t>у сироватці</t>
    </r>
    <r>
      <rPr>
        <sz val="12"/>
        <color rgb="FF000000"/>
        <rFont val="Times New Roman"/>
        <family val="1"/>
        <charset val="204"/>
      </rPr>
      <t xml:space="preserve"> крові,</t>
    </r>
    <r>
      <rPr>
        <sz val="12"/>
        <color theme="1"/>
        <rFont val="Times New Roman"/>
        <family val="1"/>
        <charset val="204"/>
      </rPr>
      <t xml:space="preserve">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</t>
    </r>
    <r>
      <rPr>
        <sz val="12"/>
        <color rgb="FF000000"/>
        <rFont val="Times New Roman"/>
        <family val="1"/>
        <charset val="204"/>
      </rPr>
      <t>)</t>
    </r>
  </si>
  <si>
    <t>Роботи на механічному обладнанні</t>
  </si>
  <si>
    <t>Загальні обстеження спеціалістами медичної комісії:</t>
  </si>
  <si>
    <t>Огляд лікарем-профпатологом</t>
  </si>
  <si>
    <t>огляд</t>
  </si>
  <si>
    <t>Огляд лікарем-терапевтом</t>
  </si>
  <si>
    <t>Огляд лікарем-отоларингологом</t>
  </si>
  <si>
    <t>Огляд лікарем-офтальмологом</t>
  </si>
  <si>
    <t>Огляд лікарем-невропатологом</t>
  </si>
  <si>
    <t>Огляд лікарем-хірургом</t>
  </si>
  <si>
    <t>Огляд лікарем-акушером-гінекологом</t>
  </si>
  <si>
    <t xml:space="preserve">Огляд лікарем-дерматологом </t>
  </si>
  <si>
    <t>Огляд лікарем-стоматологом</t>
  </si>
  <si>
    <t>Огляд лікарем-ендокринологом</t>
  </si>
  <si>
    <t>Огляд лікарем-інфекціоністом</t>
  </si>
  <si>
    <t>Огляд лікарем-ортопедом-травматологом</t>
  </si>
  <si>
    <t>Огляд лікарем-урологом</t>
  </si>
  <si>
    <t>Лабораторні,  функціональні  та інші дослідження:</t>
  </si>
  <si>
    <t>Функціональне обстеження (електрокардіограма)</t>
  </si>
  <si>
    <t>Аналіз крові (визначення гемоглобіну, лейкоцитів, ШОЕ)</t>
  </si>
  <si>
    <t>Флюорографія грудної клітки</t>
  </si>
  <si>
    <t>Рентгенографія грудної клітки в одній проєкції</t>
  </si>
  <si>
    <t>Рентгенографія грудної клітки у двох проєкціях</t>
  </si>
  <si>
    <t>Рентгенографія обох кистей</t>
  </si>
  <si>
    <t xml:space="preserve">Рентгенографія опорно-рухового апарату </t>
  </si>
  <si>
    <t>Спірографія (ФЗД)</t>
  </si>
  <si>
    <t>Дослідження вестибулярного апарату</t>
  </si>
  <si>
    <t>Визначення цукру в крові</t>
  </si>
  <si>
    <t>Визначення активності аланінової трансамінази в сироватці крові (АЛТ)</t>
  </si>
  <si>
    <t>Визначення активності аспартатамінотрансферази у сироватці крові (АСТ)</t>
  </si>
  <si>
    <t>Альгезіметрія</t>
  </si>
  <si>
    <t>Підрахунок ретикулоцитів в крові</t>
  </si>
  <si>
    <t>Дослідження на гельмінтози</t>
  </si>
  <si>
    <t>Визначення лужної фосфатази</t>
  </si>
  <si>
    <t>Реовазографія (РВГ) периферичних судин</t>
  </si>
  <si>
    <t>Реоенцефалографія (РЕГ) </t>
  </si>
  <si>
    <t>Рефрактомія</t>
  </si>
  <si>
    <t>Скіаскопія</t>
  </si>
  <si>
    <t>Ларингоскопія</t>
  </si>
  <si>
    <t>Дослідження гостроти зору</t>
  </si>
  <si>
    <t>Дослідження гостроти та полів зору</t>
  </si>
  <si>
    <t>Визначення характеру зору</t>
  </si>
  <si>
    <t>Визначення кольоровідчуття</t>
  </si>
  <si>
    <t>Дослідження очного дна</t>
  </si>
  <si>
    <t>Визначення об’єму акомодації</t>
  </si>
  <si>
    <t xml:space="preserve">Вібраційна чутливість </t>
  </si>
  <si>
    <t>Динамометрія</t>
  </si>
  <si>
    <t>Термометрія з холодовим навантаженням</t>
  </si>
  <si>
    <t>Тонометрія</t>
  </si>
  <si>
    <t>Холодова проба</t>
  </si>
  <si>
    <t xml:space="preserve">Примітка:  </t>
  </si>
  <si>
    <t xml:space="preserve">1.Нарахування податку на додану вартість здійснюється згідно з вимогами законодавства. </t>
  </si>
  <si>
    <t>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</t>
  </si>
  <si>
    <t xml:space="preserve">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    </t>
  </si>
  <si>
    <t>4. При необхідності висновків фахівців медичного профілю, відсутніх у штаті лікарні, та у лабораторних, діагностичних та інших дослідженнях, не врахованих у тарифах, пацієнт приймається після проходження медичного огляду у цих фахівців та лабораторних, діагностичних та інших досліджень в інших лікувальних закладах охорони здоров’я.</t>
  </si>
  <si>
    <t>5. Вартість оглядів лікарями-фахівцями: алергологом, онкологом, фтізіатром, гематологом та вартість лабораторних, діагностичних та інших досліджень: визначення відсотка насичення трансферину залізом у сироватці крові, метгемоглобіну в крові, наявності тілець Гейнця, глутамилтрансферази у сироватці крові, активності холінестерази, терморезистентності еритроцитів, ртуті у сечі, аудіограми, аудіометрії, дослідження сенсомоторних реакцій, уваги, реакції на об'єкт, що рухається, швидкості переключення уваги, емоційної стійкості та відчуття тривоги, стійкості до дії стресів, орієнтації у просторі, втомлюваності, здатності приймати рішення в екстремальних умовах, пам’яті зорової та слухової, недбалості, здібності до адаптаці  не враховані.</t>
  </si>
  <si>
    <t>6. Вартість гінекологічного оглядового набір для огляду жінок лікарем-дерматовенерологом у тарифах не враховано і оплачується додатково.</t>
  </si>
  <si>
    <t>наказом від 05 березня  2026 року № 51</t>
  </si>
  <si>
    <t>Видача копії медичної довідки, витягу з історії хвороби, консультативного висновку, досліджень та інші довідки (до 6 сторінок)</t>
  </si>
  <si>
    <t>Видача копії медичної довідки, витягу з історії хвороби, консультативного висновку, досліджень та інші довідки (від 6 сторінок)</t>
  </si>
  <si>
    <t>Пакет операційний (клінічний аналіз крові  (гемоглобін, лейкоцити, ШОЕ),загальний аналіз сечі,визначення глюкози у сироватці крові)</t>
  </si>
  <si>
    <t>Проходження медичного огляду для оформлення в будинок -інтернат (геріатричного, загального, психоневрологічного профілю)(чоловіки)</t>
  </si>
  <si>
    <t>Проходження медичного огляду для оформлення в будинок -інтернат (геріатричного, загального, психоневрологічного профілю)(жінки)</t>
  </si>
  <si>
    <t>№ з/п</t>
  </si>
  <si>
    <r>
      <t>Тариф, грн без ПДВ</t>
    </r>
    <r>
      <rPr>
        <b/>
        <sz val="9"/>
        <rFont val="Times New Roman"/>
        <family val="1"/>
        <charset val="204"/>
      </rPr>
      <t>**</t>
    </r>
  </si>
  <si>
    <t>001</t>
  </si>
  <si>
    <t xml:space="preserve">Визначення церебровавскулярних ризиків </t>
  </si>
  <si>
    <t>Консультація лікаря невропатолога</t>
  </si>
  <si>
    <t xml:space="preserve">консультація </t>
  </si>
  <si>
    <t>002</t>
  </si>
  <si>
    <r>
      <t>Комплекс показників запалення та контроль анемії</t>
    </r>
    <r>
      <rPr>
        <b/>
        <sz val="10.5"/>
        <color theme="1"/>
        <rFont val="Times New Roman"/>
        <family val="1"/>
        <charset val="204"/>
      </rPr>
      <t xml:space="preserve"> </t>
    </r>
  </si>
  <si>
    <t>Визначення феритіну у сироватці крові</t>
  </si>
  <si>
    <t>Визначення заліза у сироватці крові</t>
  </si>
  <si>
    <t>Визначення прокальцитоніну в крові</t>
  </si>
  <si>
    <t>Консультація лікаря терапевта первинна</t>
  </si>
  <si>
    <t>003</t>
  </si>
  <si>
    <t xml:space="preserve">Скринінг  функції печінки  </t>
  </si>
  <si>
    <t>Визначення альбуміну у сироватці крові</t>
  </si>
  <si>
    <t>004</t>
  </si>
  <si>
    <t>Кардіологічний пакет</t>
  </si>
  <si>
    <t>Загальний аналіз сечі (якісне визначення та кількісне визначення)</t>
  </si>
  <si>
    <t>Консультація лікаря кардіолога</t>
  </si>
  <si>
    <t>005</t>
  </si>
  <si>
    <t>Урологічний пакет</t>
  </si>
  <si>
    <t>Визначення електролітів крові ( Ca2+, P, CO2) автоматичний метод</t>
  </si>
  <si>
    <t>Консультація лікаря уролога</t>
  </si>
  <si>
    <t>006</t>
  </si>
  <si>
    <t>Скринінг функції щитоподібної залози</t>
  </si>
  <si>
    <t>Консультація лікаря-ендокринолога  первинна</t>
  </si>
  <si>
    <t>007</t>
  </si>
  <si>
    <t>Проведення скринінгу здоров'я для осіб віком 40+ (вартість послуги встановлено постановою КМУ від 10.12.25 № 1652 )</t>
  </si>
  <si>
    <t>Найменування пакету послуги</t>
  </si>
  <si>
    <t>за які юридичні і фізичні особи здійснюють повну оплату (пакет послуг)*</t>
  </si>
  <si>
    <t>Додаток 3</t>
  </si>
  <si>
    <t>на платні послуги з медичного обслуговування населення, які надає</t>
  </si>
  <si>
    <t>Тариф, без ПДВ, грн.</t>
  </si>
  <si>
    <t>Тариф, з ПДВ, грн.</t>
  </si>
  <si>
    <t xml:space="preserve">          у тому числі:</t>
  </si>
  <si>
    <t xml:space="preserve">Огляд лікарем-отоларингологом </t>
  </si>
  <si>
    <t>Лабораторні і функціональні обстеження:</t>
  </si>
  <si>
    <t>обстеження</t>
  </si>
  <si>
    <t>Визначення групи крові та резус-фактора</t>
  </si>
  <si>
    <t>Попередній з ПДВ</t>
  </si>
  <si>
    <t>Періодичний з ПДВ</t>
  </si>
  <si>
    <t>Додаток 5</t>
  </si>
  <si>
    <t xml:space="preserve">Попередній (періодичний) медичний огляд кандидатів у водії (водіїв) транспортних засобів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</si>
  <si>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0000"/>
        <rFont val="Times New Roman"/>
        <family val="1"/>
        <charset val="204"/>
      </rPr>
      <t>Примітка:</t>
    </r>
    <r>
      <rPr>
        <sz val="12"/>
        <color rgb="FF00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Нарахування податку на додану вартість здійснюється згідно з вимогами законодавства.
2. Якщо у пацієнтів вже є результати окремих лабораторних, діагностичних та інших досліджень, вартість цих послуг не враховується у загальній вартості медичного огляду.
3. Якщо пацієнт потребує додаткових висновків окремих лікарів-спеціалістів або результатів лабораторних, діагностичних та інших досліджень, вартість цих послуг додатково включається до загальної вартості медичного огляду.
4. При необхідності висновків фахівців медичного профілю, відсутніх у штаті лікарні, та у лабораторних, діагностичних і інших дослідженнях, не врахованих у тарифах, пацієнт приймається після проходження медичного огляду у цих фахівців та лабораторних, діагностичних і інших досліджень в інших лікувальних закладах охорони здоров’я.
5. Вартість бланків медичних довідок не врахована і оплачується пацієнтами додатково.
</t>
    </r>
  </si>
  <si>
    <t>Введення внутрішньоматкової спіралі (ВМС)</t>
  </si>
  <si>
    <t>Видалення внутрішньоматкової спіралі (ВМС)</t>
  </si>
  <si>
    <t>*Випадки, за яких юридичні і фізичні особи здійснюють повну оплату наданих послуг з медичного обслуговування населення:
1. Надання послуг з медичного обслуговування населення без направлення лікаря, крім випадків, коли направлення не вимагається відповідно до законодавства.
2. Надання послуг з медичного обслуговування населення за договорами з юридичними особами.                                                                                                                     
3. Надання послуг з медичного обслуговування населення, які не покриваються за програмою державних гарантій медичного обслуговування населення.
4. Вартість гінекологічного оглядового набору для огляду жінок лікарем - акушером -гінекологом, лікарем - дерматовенерологом, лікарем - урологом у тарифах не враховано і оплачується додатково.                                                                                                                                                                                                                                                                          ** В тарифах не враховано податок на додану вартість, згідно Переліку послуг, які звільняються від оподаткування, відповідно до підпункту 197.1.5 пункту 197.1 статті 197 Податкового кодексу України.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</si>
  <si>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ТАРИФИ                                                                                                                                                                                                                                                                                                                                        попередніх (періодичних) медичних оглядів кандидатів у водії (водіїв) транспортних засобів, що надаються комунальним некомерційним підприємством «Чернігівська центральна районна лікарня» Чернігівської районної ради Чернігівської області</t>
  </si>
  <si>
    <t>Пакет операційний №2 (показники системи згортання крові (коагулограма)):визначення протромбінового індексу,активності протромбінового комплексу за Квіком, МНВ, протромбінового часу,визначення  фібріногену, фібріногену-В, визначення активності: аспартатамінотрансферази, активності аланінамінотрансферази в сироватці крові, визначення:білірубіну в сироватці крові, креатиніну в сироватці крові, сечовини в сироватці крові, загального білка сироватки крові, клінічний аналіз крові( 22показники+ ШОЕ),  загальний аналіз сечі( фізичні та хімічні властивості, мікроскопія осаду), визначення глюкози у сироватці крові, дослідження крові на сифіліс)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</si>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</sst>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2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i/>
      <u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FF000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</font>
    <font>
      <b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mbria"/>
      <family val="1"/>
      <charset val="204"/>
    </font>
    <font>
      <b/>
      <i/>
      <sz val="12"/>
      <name val="Times New Roman"/>
      <family val="1"/>
      <charset val="204"/>
    </font>
    <font>
      <b/>
      <sz val="16"/>
      <color rgb="FF0000FF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0">
    <xf numFmtId="0" fontId="0" fillId="0" borderId="0" xfId="0"/>
    <xf numFmtId="0" fontId="1" fillId="0" borderId="0" xfId="1"/>
    <xf numFmtId="0" fontId="2" fillId="0" borderId="0" xfId="1" applyFont="1" applyProtection="1">
      <protection locked="0"/>
    </xf>
    <xf numFmtId="0" fontId="3" fillId="0" borderId="0" xfId="1" applyFont="1" applyAlignment="1">
      <alignment horizontal="center" vertical="center"/>
    </xf>
    <xf numFmtId="0" fontId="4" fillId="0" borderId="0" xfId="1" applyFont="1"/>
    <xf numFmtId="0" fontId="2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horizontal="justify" vertical="center" wrapText="1"/>
    </xf>
    <xf numFmtId="0" fontId="3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6" fillId="0" borderId="0" xfId="0" applyFont="1" applyAlignment="1">
      <alignment wrapText="1"/>
    </xf>
    <xf numFmtId="0" fontId="2" fillId="2" borderId="1" xfId="1" applyFont="1" applyFill="1" applyBorder="1" applyAlignment="1">
      <alignment horizontal="justify" vertical="center" wrapText="1"/>
    </xf>
    <xf numFmtId="0" fontId="7" fillId="0" borderId="0" xfId="1" applyFont="1"/>
    <xf numFmtId="2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justify"/>
    </xf>
    <xf numFmtId="0" fontId="11" fillId="0" borderId="1" xfId="0" applyFont="1" applyBorder="1" applyAlignment="1">
      <alignment horizontal="center" vertical="justify"/>
    </xf>
    <xf numFmtId="2" fontId="11" fillId="0" borderId="1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justify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11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right" wrapText="1"/>
      <protection hidden="1"/>
    </xf>
    <xf numFmtId="0" fontId="11" fillId="2" borderId="1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/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>
      <alignment horizontal="left" wrapText="1"/>
    </xf>
    <xf numFmtId="2" fontId="2" fillId="2" borderId="1" xfId="0" applyNumberFormat="1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2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justify"/>
    </xf>
    <xf numFmtId="2" fontId="11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 applyProtection="1">
      <alignment horizontal="left" vertical="center" wrapText="1"/>
      <protection hidden="1"/>
    </xf>
    <xf numFmtId="0" fontId="9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7" fillId="0" borderId="0" xfId="0" applyFont="1"/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0" xfId="0" applyFont="1"/>
    <xf numFmtId="0" fontId="12" fillId="0" borderId="1" xfId="0" applyFont="1" applyBorder="1" applyAlignment="1">
      <alignment horizontal="justify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7" fillId="2" borderId="0" xfId="0" applyFont="1" applyFill="1"/>
    <xf numFmtId="0" fontId="3" fillId="0" borderId="0" xfId="0" applyFont="1"/>
    <xf numFmtId="2" fontId="11" fillId="0" borderId="1" xfId="0" applyNumberFormat="1" applyFont="1" applyBorder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/>
    </xf>
    <xf numFmtId="2" fontId="11" fillId="0" borderId="1" xfId="0" applyNumberFormat="1" applyFont="1" applyBorder="1" applyAlignment="1">
      <alignment vertical="center"/>
    </xf>
    <xf numFmtId="0" fontId="11" fillId="2" borderId="1" xfId="0" applyFont="1" applyFill="1" applyBorder="1" applyAlignment="1">
      <alignment horizontal="left" vertical="justify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4" borderId="1" xfId="0" applyFont="1" applyFill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0" fontId="29" fillId="0" borderId="1" xfId="0" applyFont="1" applyBorder="1" applyAlignment="1" applyProtection="1">
      <alignment horizontal="left" vertical="center" wrapText="1"/>
      <protection hidden="1"/>
    </xf>
    <xf numFmtId="0" fontId="30" fillId="0" borderId="1" xfId="0" applyFont="1" applyBorder="1" applyAlignment="1" applyProtection="1">
      <alignment horizontal="left" vertical="center" wrapText="1"/>
      <protection hidden="1"/>
    </xf>
    <xf numFmtId="2" fontId="29" fillId="0" borderId="1" xfId="0" applyNumberFormat="1" applyFont="1" applyBorder="1" applyAlignment="1" applyProtection="1">
      <alignment horizontal="right" vertical="center" wrapText="1"/>
      <protection hidden="1"/>
    </xf>
    <xf numFmtId="0" fontId="31" fillId="0" borderId="1" xfId="0" applyFont="1" applyBorder="1" applyAlignment="1">
      <alignment horizontal="left" vertical="justify"/>
    </xf>
    <xf numFmtId="0" fontId="11" fillId="0" borderId="0" xfId="0" applyFont="1" applyAlignment="1">
      <alignment horizontal="left" vertical="justify"/>
    </xf>
    <xf numFmtId="0" fontId="32" fillId="0" borderId="1" xfId="0" applyFont="1" applyBorder="1" applyAlignment="1" applyProtection="1">
      <alignment horizontal="left" vertical="center" wrapText="1"/>
      <protection hidden="1"/>
    </xf>
    <xf numFmtId="0" fontId="32" fillId="0" borderId="4" xfId="0" applyFont="1" applyBorder="1" applyAlignment="1" applyProtection="1">
      <alignment horizontal="left" vertical="center" wrapText="1"/>
      <protection hidden="1"/>
    </xf>
    <xf numFmtId="0" fontId="32" fillId="0" borderId="2" xfId="0" applyFont="1" applyBorder="1" applyAlignment="1" applyProtection="1">
      <alignment horizontal="left" vertical="center" wrapText="1"/>
      <protection hidden="1"/>
    </xf>
    <xf numFmtId="0" fontId="3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2" fontId="32" fillId="0" borderId="1" xfId="0" applyNumberFormat="1" applyFont="1" applyBorder="1" applyAlignment="1" applyProtection="1">
      <alignment horizontal="right" vertical="center" wrapText="1"/>
      <protection hidden="1"/>
    </xf>
    <xf numFmtId="0" fontId="35" fillId="0" borderId="1" xfId="0" applyFont="1" applyBorder="1" applyAlignment="1">
      <alignment vertical="center" wrapText="1"/>
    </xf>
    <xf numFmtId="0" fontId="35" fillId="0" borderId="4" xfId="0" applyFont="1" applyBorder="1" applyAlignment="1">
      <alignment horizontal="left" vertical="justify" wrapText="1"/>
    </xf>
    <xf numFmtId="0" fontId="36" fillId="4" borderId="0" xfId="0" applyFont="1" applyFill="1" applyAlignment="1">
      <alignment wrapText="1"/>
    </xf>
    <xf numFmtId="0" fontId="35" fillId="0" borderId="1" xfId="0" applyFont="1" applyBorder="1" applyAlignment="1">
      <alignment horizontal="left" vertical="justify" wrapText="1"/>
    </xf>
    <xf numFmtId="0" fontId="3" fillId="4" borderId="4" xfId="0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/>
    <xf numFmtId="49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2" fillId="4" borderId="1" xfId="0" applyFont="1" applyFill="1" applyBorder="1" applyAlignment="1" applyProtection="1">
      <alignment horizontal="left" vertical="center" wrapText="1"/>
      <protection hidden="1"/>
    </xf>
    <xf numFmtId="0" fontId="30" fillId="4" borderId="1" xfId="0" applyFont="1" applyFill="1" applyBorder="1" applyAlignment="1" applyProtection="1">
      <alignment horizontal="center" vertical="center" wrapText="1"/>
      <protection hidden="1"/>
    </xf>
    <xf numFmtId="2" fontId="37" fillId="4" borderId="1" xfId="0" applyNumberFormat="1" applyFont="1" applyFill="1" applyBorder="1" applyAlignment="1" applyProtection="1">
      <alignment horizontal="right" vertical="center" wrapText="1"/>
      <protection hidden="1"/>
    </xf>
    <xf numFmtId="2" fontId="2" fillId="0" borderId="1" xfId="1" applyNumberFormat="1" applyFont="1" applyBorder="1" applyAlignment="1">
      <alignment vertical="center" wrapText="1"/>
    </xf>
    <xf numFmtId="1" fontId="3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9" fillId="0" borderId="0" xfId="0" applyFont="1"/>
    <xf numFmtId="0" fontId="12" fillId="0" borderId="0" xfId="0" applyFont="1"/>
    <xf numFmtId="49" fontId="40" fillId="0" borderId="0" xfId="0" applyNumberFormat="1" applyFont="1"/>
    <xf numFmtId="0" fontId="40" fillId="0" borderId="0" xfId="0" applyFont="1"/>
    <xf numFmtId="0" fontId="40" fillId="0" borderId="0" xfId="0" applyFont="1" applyAlignment="1">
      <alignment wrapText="1"/>
    </xf>
    <xf numFmtId="0" fontId="27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>
      <alignment horizontal="center" vertical="center" wrapText="1"/>
    </xf>
    <xf numFmtId="49" fontId="12" fillId="0" borderId="1" xfId="0" applyNumberFormat="1" applyFont="1" applyBorder="1"/>
    <xf numFmtId="0" fontId="12" fillId="0" borderId="1" xfId="0" applyFont="1" applyBorder="1"/>
    <xf numFmtId="2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wrapText="1"/>
    </xf>
    <xf numFmtId="1" fontId="4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" fillId="0" borderId="1" xfId="0" applyNumberFormat="1" applyFont="1" applyBorder="1"/>
    <xf numFmtId="0" fontId="3" fillId="0" borderId="1" xfId="0" applyFont="1" applyBorder="1"/>
    <xf numFmtId="0" fontId="4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49" fontId="12" fillId="0" borderId="0" xfId="0" applyNumberFormat="1" applyFont="1" applyAlignment="1">
      <alignment wrapText="1"/>
    </xf>
    <xf numFmtId="2" fontId="1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7" fillId="0" borderId="0" xfId="0" applyFont="1" applyBorder="1" applyAlignment="1">
      <alignment horizontal="center" vertical="center" wrapText="1"/>
    </xf>
    <xf numFmtId="2" fontId="19" fillId="0" borderId="0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1" fontId="16" fillId="0" borderId="3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justify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2" fontId="1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 wrapText="1"/>
      <protection locked="0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41" fillId="0" borderId="0" xfId="0" applyFont="1" applyAlignment="1">
      <alignment horizontal="center" vertical="center" wrapText="1"/>
    </xf>
    <xf numFmtId="49" fontId="12" fillId="0" borderId="9" xfId="0" applyNumberFormat="1" applyFont="1" applyBorder="1" applyAlignment="1">
      <alignment horizontal="left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F82E9-F593-426E-B512-AD5AB64651EB}">
  <dimension ref="A1:E459"/>
  <sheetViews>
    <sheetView tabSelected="1" topLeftCell="A91" zoomScaleNormal="100" workbookViewId="0">
      <selection activeCell="B82" sqref="B82"/>
    </sheetView>
  </sheetViews>
  <sheetFormatPr defaultRowHeight="15" x14ac:dyDescent="0.25"/>
  <cols>
    <col min="1" max="1" width="8" customWidth="1"/>
    <col min="2" max="2" width="54.28515625" customWidth="1"/>
    <col min="3" max="3" width="15" customWidth="1"/>
    <col min="4" max="4" width="13.42578125" customWidth="1"/>
    <col min="5" max="5" width="12.42578125" customWidth="1"/>
  </cols>
  <sheetData>
    <row r="1" spans="1:5" x14ac:dyDescent="0.25">
      <c r="E1" s="20" t="s">
        <v>165</v>
      </c>
    </row>
    <row r="2" spans="1:5" x14ac:dyDescent="0.25">
      <c r="A2" s="170" t="s">
        <v>166</v>
      </c>
      <c r="B2" s="170"/>
      <c r="C2" s="170"/>
      <c r="D2" s="170"/>
      <c r="E2" s="170"/>
    </row>
    <row r="3" spans="1:5" x14ac:dyDescent="0.25">
      <c r="B3" s="170" t="s">
        <v>785</v>
      </c>
      <c r="C3" s="170"/>
      <c r="D3" s="170"/>
      <c r="E3" s="170"/>
    </row>
    <row r="4" spans="1:5" x14ac:dyDescent="0.25">
      <c r="B4" s="170" t="s">
        <v>167</v>
      </c>
      <c r="C4" s="170"/>
      <c r="D4" s="170"/>
      <c r="E4" s="170"/>
    </row>
    <row r="5" spans="1:5" x14ac:dyDescent="0.25">
      <c r="B5" s="170" t="s">
        <v>168</v>
      </c>
      <c r="C5" s="170"/>
      <c r="D5" s="170"/>
      <c r="E5" s="170"/>
    </row>
    <row r="6" spans="1:5" x14ac:dyDescent="0.25">
      <c r="B6" s="170" t="s">
        <v>169</v>
      </c>
      <c r="C6" s="170"/>
      <c r="D6" s="170"/>
      <c r="E6" s="170"/>
    </row>
    <row r="7" spans="1:5" ht="8.25" customHeight="1" x14ac:dyDescent="0.25"/>
    <row r="8" spans="1:5" ht="15.75" x14ac:dyDescent="0.25">
      <c r="A8" s="171" t="s">
        <v>170</v>
      </c>
      <c r="B8" s="171"/>
      <c r="C8" s="171"/>
      <c r="D8" s="171"/>
    </row>
    <row r="9" spans="1:5" ht="15.75" x14ac:dyDescent="0.25">
      <c r="A9" s="171" t="s">
        <v>822</v>
      </c>
      <c r="B9" s="171"/>
      <c r="C9" s="171"/>
      <c r="D9" s="171"/>
    </row>
    <row r="10" spans="1:5" ht="15.75" x14ac:dyDescent="0.25">
      <c r="A10" s="171" t="s">
        <v>171</v>
      </c>
      <c r="B10" s="171"/>
      <c r="C10" s="171"/>
      <c r="D10" s="171"/>
    </row>
    <row r="11" spans="1:5" ht="15.75" x14ac:dyDescent="0.25">
      <c r="A11" s="171" t="s">
        <v>172</v>
      </c>
      <c r="B11" s="171"/>
      <c r="C11" s="171"/>
      <c r="D11" s="171"/>
    </row>
    <row r="12" spans="1:5" ht="15.75" x14ac:dyDescent="0.25">
      <c r="A12" s="171" t="s">
        <v>173</v>
      </c>
      <c r="B12" s="171"/>
      <c r="C12" s="171"/>
      <c r="D12" s="171"/>
    </row>
    <row r="13" spans="1:5" ht="10.5" customHeight="1" x14ac:dyDescent="0.25"/>
    <row r="14" spans="1:5" ht="51" customHeight="1" x14ac:dyDescent="0.25">
      <c r="A14" s="21" t="s">
        <v>174</v>
      </c>
      <c r="B14" s="22" t="s">
        <v>175</v>
      </c>
      <c r="C14" s="21" t="s">
        <v>176</v>
      </c>
      <c r="D14" s="21" t="s">
        <v>177</v>
      </c>
      <c r="E14" s="21" t="s">
        <v>178</v>
      </c>
    </row>
    <row r="15" spans="1:5" ht="31.5" x14ac:dyDescent="0.25">
      <c r="A15" s="23">
        <v>1</v>
      </c>
      <c r="B15" s="24" t="s">
        <v>179</v>
      </c>
      <c r="C15" s="25" t="s">
        <v>180</v>
      </c>
      <c r="D15" s="26">
        <v>75</v>
      </c>
      <c r="E15" s="26">
        <v>75</v>
      </c>
    </row>
    <row r="16" spans="1:5" ht="15.75" x14ac:dyDescent="0.25">
      <c r="A16" s="23">
        <v>2</v>
      </c>
      <c r="B16" s="24" t="s">
        <v>181</v>
      </c>
      <c r="C16" s="25" t="s">
        <v>180</v>
      </c>
      <c r="D16" s="26">
        <v>48</v>
      </c>
      <c r="E16" s="26">
        <v>48</v>
      </c>
    </row>
    <row r="17" spans="1:5" ht="15.75" x14ac:dyDescent="0.25">
      <c r="A17" s="23">
        <v>3</v>
      </c>
      <c r="B17" s="24" t="s">
        <v>182</v>
      </c>
      <c r="C17" s="25" t="s">
        <v>180</v>
      </c>
      <c r="D17" s="26">
        <v>76</v>
      </c>
      <c r="E17" s="26">
        <v>76</v>
      </c>
    </row>
    <row r="18" spans="1:5" ht="15.75" x14ac:dyDescent="0.25">
      <c r="A18" s="23">
        <v>4</v>
      </c>
      <c r="B18" s="24" t="s">
        <v>183</v>
      </c>
      <c r="C18" s="25" t="s">
        <v>180</v>
      </c>
      <c r="D18" s="26">
        <v>58</v>
      </c>
      <c r="E18" s="26">
        <v>58</v>
      </c>
    </row>
    <row r="19" spans="1:5" ht="15.75" x14ac:dyDescent="0.25">
      <c r="A19" s="23">
        <v>5</v>
      </c>
      <c r="B19" s="24" t="s">
        <v>184</v>
      </c>
      <c r="C19" s="25" t="s">
        <v>180</v>
      </c>
      <c r="D19" s="26">
        <v>62</v>
      </c>
      <c r="E19" s="26">
        <v>62</v>
      </c>
    </row>
    <row r="20" spans="1:5" ht="15.75" x14ac:dyDescent="0.25">
      <c r="A20" s="23">
        <v>6</v>
      </c>
      <c r="B20" s="24" t="s">
        <v>185</v>
      </c>
      <c r="C20" s="25" t="s">
        <v>180</v>
      </c>
      <c r="D20" s="26">
        <v>23</v>
      </c>
      <c r="E20" s="26">
        <v>23</v>
      </c>
    </row>
    <row r="21" spans="1:5" ht="15.75" x14ac:dyDescent="0.25">
      <c r="A21" s="23">
        <v>7</v>
      </c>
      <c r="B21" s="24" t="s">
        <v>186</v>
      </c>
      <c r="C21" s="25" t="s">
        <v>180</v>
      </c>
      <c r="D21" s="26">
        <v>97</v>
      </c>
      <c r="E21" s="26">
        <v>97</v>
      </c>
    </row>
    <row r="22" spans="1:5" ht="15.75" x14ac:dyDescent="0.25">
      <c r="A22" s="23">
        <v>8</v>
      </c>
      <c r="B22" s="24" t="s">
        <v>187</v>
      </c>
      <c r="C22" s="25" t="s">
        <v>180</v>
      </c>
      <c r="D22" s="26">
        <v>52</v>
      </c>
      <c r="E22" s="26">
        <v>52</v>
      </c>
    </row>
    <row r="23" spans="1:5" ht="15.75" x14ac:dyDescent="0.25">
      <c r="A23" s="23">
        <v>9</v>
      </c>
      <c r="B23" s="24" t="s">
        <v>188</v>
      </c>
      <c r="C23" s="25" t="s">
        <v>180</v>
      </c>
      <c r="D23" s="26">
        <v>70</v>
      </c>
      <c r="E23" s="26">
        <v>70</v>
      </c>
    </row>
    <row r="24" spans="1:5" ht="30.75" customHeight="1" x14ac:dyDescent="0.25">
      <c r="A24" s="23">
        <v>10</v>
      </c>
      <c r="B24" s="24" t="s">
        <v>189</v>
      </c>
      <c r="C24" s="25" t="s">
        <v>180</v>
      </c>
      <c r="D24" s="26">
        <v>124</v>
      </c>
      <c r="E24" s="26">
        <v>124</v>
      </c>
    </row>
    <row r="25" spans="1:5" ht="15.75" x14ac:dyDescent="0.25">
      <c r="A25" s="23">
        <v>11</v>
      </c>
      <c r="B25" s="24" t="s">
        <v>190</v>
      </c>
      <c r="C25" s="25" t="s">
        <v>180</v>
      </c>
      <c r="D25" s="26">
        <v>105</v>
      </c>
      <c r="E25" s="26">
        <v>105</v>
      </c>
    </row>
    <row r="26" spans="1:5" ht="15.75" x14ac:dyDescent="0.25">
      <c r="A26" s="23">
        <v>12</v>
      </c>
      <c r="B26" s="24" t="s">
        <v>191</v>
      </c>
      <c r="C26" s="25" t="s">
        <v>180</v>
      </c>
      <c r="D26" s="26">
        <v>54</v>
      </c>
      <c r="E26" s="26">
        <v>54</v>
      </c>
    </row>
    <row r="27" spans="1:5" ht="15.75" x14ac:dyDescent="0.25">
      <c r="A27" s="23">
        <v>13</v>
      </c>
      <c r="B27" s="24" t="s">
        <v>192</v>
      </c>
      <c r="C27" s="25" t="s">
        <v>180</v>
      </c>
      <c r="D27" s="26">
        <v>86</v>
      </c>
      <c r="E27" s="26">
        <v>86</v>
      </c>
    </row>
    <row r="28" spans="1:5" ht="15.75" x14ac:dyDescent="0.25">
      <c r="A28" s="23">
        <v>14</v>
      </c>
      <c r="B28" s="24" t="s">
        <v>193</v>
      </c>
      <c r="C28" s="25" t="s">
        <v>180</v>
      </c>
      <c r="D28" s="26">
        <v>54</v>
      </c>
      <c r="E28" s="26">
        <v>54</v>
      </c>
    </row>
    <row r="29" spans="1:5" ht="31.5" x14ac:dyDescent="0.25">
      <c r="A29" s="23">
        <v>15</v>
      </c>
      <c r="B29" s="24" t="s">
        <v>194</v>
      </c>
      <c r="C29" s="25" t="s">
        <v>180</v>
      </c>
      <c r="D29" s="26">
        <v>128</v>
      </c>
      <c r="E29" s="26">
        <v>128</v>
      </c>
    </row>
    <row r="30" spans="1:5" ht="15.75" x14ac:dyDescent="0.25">
      <c r="A30" s="23">
        <v>16</v>
      </c>
      <c r="B30" s="24" t="s">
        <v>195</v>
      </c>
      <c r="C30" s="25" t="s">
        <v>180</v>
      </c>
      <c r="D30" s="26">
        <v>131</v>
      </c>
      <c r="E30" s="26">
        <v>131</v>
      </c>
    </row>
    <row r="31" spans="1:5" ht="31.5" x14ac:dyDescent="0.25">
      <c r="A31" s="23">
        <v>17</v>
      </c>
      <c r="B31" s="24" t="s">
        <v>196</v>
      </c>
      <c r="C31" s="25" t="s">
        <v>180</v>
      </c>
      <c r="D31" s="26">
        <v>43</v>
      </c>
      <c r="E31" s="26">
        <v>43</v>
      </c>
    </row>
    <row r="32" spans="1:5" ht="15.75" x14ac:dyDescent="0.25">
      <c r="A32" s="23">
        <v>18</v>
      </c>
      <c r="B32" s="24" t="s">
        <v>197</v>
      </c>
      <c r="C32" s="25" t="s">
        <v>180</v>
      </c>
      <c r="D32" s="26">
        <v>89</v>
      </c>
      <c r="E32" s="26">
        <v>89</v>
      </c>
    </row>
    <row r="33" spans="1:5" ht="15.75" x14ac:dyDescent="0.25">
      <c r="A33" s="23">
        <v>19</v>
      </c>
      <c r="B33" s="24" t="s">
        <v>198</v>
      </c>
      <c r="C33" s="25" t="s">
        <v>180</v>
      </c>
      <c r="D33" s="26">
        <v>33</v>
      </c>
      <c r="E33" s="26">
        <v>33</v>
      </c>
    </row>
    <row r="34" spans="1:5" ht="15.75" x14ac:dyDescent="0.25">
      <c r="A34" s="23">
        <v>20</v>
      </c>
      <c r="B34" s="24" t="s">
        <v>199</v>
      </c>
      <c r="C34" s="25" t="s">
        <v>180</v>
      </c>
      <c r="D34" s="26">
        <v>52</v>
      </c>
      <c r="E34" s="26">
        <v>52</v>
      </c>
    </row>
    <row r="35" spans="1:5" ht="45.75" customHeight="1" x14ac:dyDescent="0.25">
      <c r="A35" s="23">
        <v>21</v>
      </c>
      <c r="B35" s="81" t="s">
        <v>200</v>
      </c>
      <c r="C35" s="25" t="s">
        <v>180</v>
      </c>
      <c r="D35" s="26">
        <v>107</v>
      </c>
      <c r="E35" s="26">
        <v>107</v>
      </c>
    </row>
    <row r="36" spans="1:5" ht="15.75" x14ac:dyDescent="0.25">
      <c r="A36" s="23">
        <v>22</v>
      </c>
      <c r="B36" s="24" t="s">
        <v>201</v>
      </c>
      <c r="C36" s="25" t="s">
        <v>180</v>
      </c>
      <c r="D36" s="26">
        <v>32</v>
      </c>
      <c r="E36" s="26">
        <v>32</v>
      </c>
    </row>
    <row r="37" spans="1:5" ht="15.75" x14ac:dyDescent="0.25">
      <c r="A37" s="23">
        <v>23</v>
      </c>
      <c r="B37" s="24" t="s">
        <v>202</v>
      </c>
      <c r="C37" s="25" t="s">
        <v>180</v>
      </c>
      <c r="D37" s="26">
        <v>59</v>
      </c>
      <c r="E37" s="26">
        <v>59</v>
      </c>
    </row>
    <row r="38" spans="1:5" ht="15.75" x14ac:dyDescent="0.25">
      <c r="A38" s="23">
        <v>24</v>
      </c>
      <c r="B38" s="81" t="s">
        <v>203</v>
      </c>
      <c r="C38" s="25" t="s">
        <v>180</v>
      </c>
      <c r="D38" s="26">
        <v>187</v>
      </c>
      <c r="E38" s="26">
        <v>187</v>
      </c>
    </row>
    <row r="39" spans="1:5" ht="15.75" x14ac:dyDescent="0.25">
      <c r="A39" s="23">
        <v>25</v>
      </c>
      <c r="B39" s="24" t="s">
        <v>204</v>
      </c>
      <c r="C39" s="25" t="s">
        <v>180</v>
      </c>
      <c r="D39" s="26">
        <v>105</v>
      </c>
      <c r="E39" s="26">
        <v>105</v>
      </c>
    </row>
    <row r="40" spans="1:5" ht="15.75" x14ac:dyDescent="0.25">
      <c r="A40" s="23">
        <v>26</v>
      </c>
      <c r="B40" s="24" t="s">
        <v>205</v>
      </c>
      <c r="C40" s="25" t="s">
        <v>180</v>
      </c>
      <c r="D40" s="26">
        <v>84</v>
      </c>
      <c r="E40" s="26">
        <v>84</v>
      </c>
    </row>
    <row r="41" spans="1:5" ht="15.75" x14ac:dyDescent="0.25">
      <c r="A41" s="23">
        <v>27</v>
      </c>
      <c r="B41" s="24" t="s">
        <v>206</v>
      </c>
      <c r="C41" s="25" t="s">
        <v>180</v>
      </c>
      <c r="D41" s="26">
        <v>81</v>
      </c>
      <c r="E41" s="26">
        <v>81</v>
      </c>
    </row>
    <row r="42" spans="1:5" ht="31.5" x14ac:dyDescent="0.25">
      <c r="A42" s="23">
        <v>28</v>
      </c>
      <c r="B42" s="81" t="s">
        <v>207</v>
      </c>
      <c r="C42" s="25" t="s">
        <v>180</v>
      </c>
      <c r="D42" s="26">
        <v>192</v>
      </c>
      <c r="E42" s="26">
        <v>192</v>
      </c>
    </row>
    <row r="43" spans="1:5" ht="15.75" x14ac:dyDescent="0.25">
      <c r="A43" s="23">
        <v>29</v>
      </c>
      <c r="B43" s="24" t="s">
        <v>208</v>
      </c>
      <c r="C43" s="25" t="s">
        <v>180</v>
      </c>
      <c r="D43" s="26">
        <v>50</v>
      </c>
      <c r="E43" s="26">
        <v>50</v>
      </c>
    </row>
    <row r="44" spans="1:5" ht="33.6" customHeight="1" x14ac:dyDescent="0.25">
      <c r="A44" s="23">
        <v>30</v>
      </c>
      <c r="B44" s="24" t="s">
        <v>209</v>
      </c>
      <c r="C44" s="25" t="s">
        <v>180</v>
      </c>
      <c r="D44" s="26">
        <v>70</v>
      </c>
      <c r="E44" s="26">
        <v>70</v>
      </c>
    </row>
    <row r="45" spans="1:5" ht="15.75" x14ac:dyDescent="0.25">
      <c r="A45" s="23">
        <v>31</v>
      </c>
      <c r="B45" s="24" t="s">
        <v>210</v>
      </c>
      <c r="C45" s="25" t="s">
        <v>180</v>
      </c>
      <c r="D45" s="26">
        <v>56</v>
      </c>
      <c r="E45" s="26">
        <v>56</v>
      </c>
    </row>
    <row r="46" spans="1:5" ht="31.5" x14ac:dyDescent="0.25">
      <c r="A46" s="23">
        <v>32</v>
      </c>
      <c r="B46" s="24" t="s">
        <v>211</v>
      </c>
      <c r="C46" s="25" t="s">
        <v>180</v>
      </c>
      <c r="D46" s="26">
        <v>79</v>
      </c>
      <c r="E46" s="26">
        <v>79</v>
      </c>
    </row>
    <row r="47" spans="1:5" ht="31.5" x14ac:dyDescent="0.25">
      <c r="A47" s="23">
        <v>33</v>
      </c>
      <c r="B47" s="24" t="s">
        <v>212</v>
      </c>
      <c r="C47" s="25" t="s">
        <v>180</v>
      </c>
      <c r="D47" s="26">
        <v>79</v>
      </c>
      <c r="E47" s="26">
        <v>79</v>
      </c>
    </row>
    <row r="48" spans="1:5" ht="32.25" customHeight="1" x14ac:dyDescent="0.25">
      <c r="A48" s="23">
        <v>34</v>
      </c>
      <c r="B48" s="24" t="s">
        <v>213</v>
      </c>
      <c r="C48" s="25" t="s">
        <v>180</v>
      </c>
      <c r="D48" s="26">
        <v>126</v>
      </c>
      <c r="E48" s="26">
        <v>126</v>
      </c>
    </row>
    <row r="49" spans="1:5" ht="15.75" x14ac:dyDescent="0.25">
      <c r="A49" s="23">
        <v>35</v>
      </c>
      <c r="B49" s="24" t="s">
        <v>214</v>
      </c>
      <c r="C49" s="25" t="s">
        <v>180</v>
      </c>
      <c r="D49" s="26">
        <v>47</v>
      </c>
      <c r="E49" s="26">
        <v>47</v>
      </c>
    </row>
    <row r="50" spans="1:5" ht="15.75" x14ac:dyDescent="0.25">
      <c r="A50" s="23">
        <v>36</v>
      </c>
      <c r="B50" s="24" t="s">
        <v>215</v>
      </c>
      <c r="C50" s="25" t="s">
        <v>180</v>
      </c>
      <c r="D50" s="26">
        <v>169</v>
      </c>
      <c r="E50" s="26">
        <v>169</v>
      </c>
    </row>
    <row r="51" spans="1:5" ht="31.5" x14ac:dyDescent="0.25">
      <c r="A51" s="23">
        <v>37</v>
      </c>
      <c r="B51" s="24" t="s">
        <v>216</v>
      </c>
      <c r="C51" s="25" t="s">
        <v>180</v>
      </c>
      <c r="D51" s="26">
        <v>47</v>
      </c>
      <c r="E51" s="26">
        <v>47</v>
      </c>
    </row>
    <row r="52" spans="1:5" ht="15.75" x14ac:dyDescent="0.25">
      <c r="A52" s="23">
        <v>38</v>
      </c>
      <c r="B52" s="24" t="s">
        <v>217</v>
      </c>
      <c r="C52" s="25" t="s">
        <v>180</v>
      </c>
      <c r="D52" s="26">
        <v>72</v>
      </c>
      <c r="E52" s="26">
        <v>72</v>
      </c>
    </row>
    <row r="53" spans="1:5" ht="15.75" x14ac:dyDescent="0.25">
      <c r="A53" s="23">
        <v>39</v>
      </c>
      <c r="B53" s="81" t="s">
        <v>218</v>
      </c>
      <c r="C53" s="25" t="s">
        <v>180</v>
      </c>
      <c r="D53" s="26">
        <v>41</v>
      </c>
      <c r="E53" s="26">
        <v>41</v>
      </c>
    </row>
    <row r="54" spans="1:5" ht="15.75" x14ac:dyDescent="0.25">
      <c r="A54" s="23">
        <v>40</v>
      </c>
      <c r="B54" s="24" t="s">
        <v>219</v>
      </c>
      <c r="C54" s="25" t="s">
        <v>180</v>
      </c>
      <c r="D54" s="26">
        <v>41</v>
      </c>
      <c r="E54" s="26">
        <v>41</v>
      </c>
    </row>
    <row r="55" spans="1:5" ht="15.75" x14ac:dyDescent="0.25">
      <c r="A55" s="23">
        <v>41</v>
      </c>
      <c r="B55" s="24" t="s">
        <v>220</v>
      </c>
      <c r="C55" s="25" t="s">
        <v>180</v>
      </c>
      <c r="D55" s="26">
        <v>55</v>
      </c>
      <c r="E55" s="26">
        <v>55</v>
      </c>
    </row>
    <row r="56" spans="1:5" ht="15.75" x14ac:dyDescent="0.25">
      <c r="A56" s="23">
        <v>42</v>
      </c>
      <c r="B56" s="24" t="s">
        <v>221</v>
      </c>
      <c r="C56" s="25" t="s">
        <v>180</v>
      </c>
      <c r="D56" s="26">
        <v>33</v>
      </c>
      <c r="E56" s="26">
        <v>33</v>
      </c>
    </row>
    <row r="57" spans="1:5" ht="15.75" x14ac:dyDescent="0.25">
      <c r="A57" s="138">
        <v>43</v>
      </c>
      <c r="B57" s="28" t="s">
        <v>222</v>
      </c>
      <c r="C57" s="151" t="s">
        <v>180</v>
      </c>
      <c r="D57" s="150">
        <v>95</v>
      </c>
      <c r="E57" s="150">
        <v>95</v>
      </c>
    </row>
    <row r="58" spans="1:5" ht="15.75" x14ac:dyDescent="0.25">
      <c r="A58" s="23">
        <v>44</v>
      </c>
      <c r="B58" s="24" t="s">
        <v>223</v>
      </c>
      <c r="C58" s="25" t="s">
        <v>180</v>
      </c>
      <c r="D58" s="26">
        <v>43</v>
      </c>
      <c r="E58" s="26">
        <v>43</v>
      </c>
    </row>
    <row r="59" spans="1:5" ht="31.5" x14ac:dyDescent="0.25">
      <c r="A59" s="23">
        <v>45</v>
      </c>
      <c r="B59" s="24" t="s">
        <v>224</v>
      </c>
      <c r="C59" s="25" t="s">
        <v>180</v>
      </c>
      <c r="D59" s="26">
        <v>44</v>
      </c>
      <c r="E59" s="26">
        <v>44</v>
      </c>
    </row>
    <row r="60" spans="1:5" ht="15.75" x14ac:dyDescent="0.25">
      <c r="A60" s="23">
        <v>46</v>
      </c>
      <c r="B60" s="24" t="s">
        <v>225</v>
      </c>
      <c r="C60" s="25" t="s">
        <v>180</v>
      </c>
      <c r="D60" s="26">
        <v>90</v>
      </c>
      <c r="E60" s="26">
        <v>90</v>
      </c>
    </row>
    <row r="61" spans="1:5" ht="15.75" x14ac:dyDescent="0.25">
      <c r="A61" s="23">
        <v>47</v>
      </c>
      <c r="B61" s="24" t="s">
        <v>226</v>
      </c>
      <c r="C61" s="25" t="s">
        <v>180</v>
      </c>
      <c r="D61" s="26">
        <v>51</v>
      </c>
      <c r="E61" s="26">
        <v>51</v>
      </c>
    </row>
    <row r="62" spans="1:5" ht="15.75" x14ac:dyDescent="0.25">
      <c r="A62" s="23">
        <v>48</v>
      </c>
      <c r="B62" s="24" t="s">
        <v>227</v>
      </c>
      <c r="C62" s="25" t="s">
        <v>180</v>
      </c>
      <c r="D62" s="26">
        <v>64</v>
      </c>
      <c r="E62" s="26">
        <v>64</v>
      </c>
    </row>
    <row r="63" spans="1:5" ht="15.75" x14ac:dyDescent="0.25">
      <c r="A63" s="23">
        <v>49</v>
      </c>
      <c r="B63" s="24" t="s">
        <v>228</v>
      </c>
      <c r="C63" s="25" t="s">
        <v>180</v>
      </c>
      <c r="D63" s="26">
        <v>79</v>
      </c>
      <c r="E63" s="26">
        <v>79</v>
      </c>
    </row>
    <row r="64" spans="1:5" ht="15.75" x14ac:dyDescent="0.25">
      <c r="A64" s="23">
        <v>50</v>
      </c>
      <c r="B64" s="24" t="s">
        <v>229</v>
      </c>
      <c r="C64" s="25" t="s">
        <v>180</v>
      </c>
      <c r="D64" s="26">
        <v>88</v>
      </c>
      <c r="E64" s="26">
        <v>88</v>
      </c>
    </row>
    <row r="65" spans="1:5" ht="31.5" x14ac:dyDescent="0.25">
      <c r="A65" s="23">
        <v>51</v>
      </c>
      <c r="B65" s="24" t="s">
        <v>230</v>
      </c>
      <c r="C65" s="25" t="s">
        <v>180</v>
      </c>
      <c r="D65" s="26">
        <v>43</v>
      </c>
      <c r="E65" s="26">
        <v>43</v>
      </c>
    </row>
    <row r="66" spans="1:5" ht="31.5" x14ac:dyDescent="0.25">
      <c r="A66" s="23">
        <v>52</v>
      </c>
      <c r="B66" s="24" t="s">
        <v>231</v>
      </c>
      <c r="C66" s="25" t="s">
        <v>180</v>
      </c>
      <c r="D66" s="26">
        <v>118</v>
      </c>
      <c r="E66" s="26">
        <v>118</v>
      </c>
    </row>
    <row r="67" spans="1:5" ht="31.5" x14ac:dyDescent="0.25">
      <c r="A67" s="23">
        <v>53</v>
      </c>
      <c r="B67" s="24" t="s">
        <v>232</v>
      </c>
      <c r="C67" s="25" t="s">
        <v>180</v>
      </c>
      <c r="D67" s="26">
        <v>68</v>
      </c>
      <c r="E67" s="26">
        <v>68</v>
      </c>
    </row>
    <row r="68" spans="1:5" ht="47.25" x14ac:dyDescent="0.25">
      <c r="A68" s="23">
        <v>54</v>
      </c>
      <c r="B68" s="24" t="s">
        <v>233</v>
      </c>
      <c r="C68" s="25" t="s">
        <v>180</v>
      </c>
      <c r="D68" s="26">
        <v>118</v>
      </c>
      <c r="E68" s="26">
        <v>118</v>
      </c>
    </row>
    <row r="69" spans="1:5" ht="31.5" x14ac:dyDescent="0.25">
      <c r="A69" s="23">
        <v>55</v>
      </c>
      <c r="B69" s="24" t="s">
        <v>234</v>
      </c>
      <c r="C69" s="25" t="s">
        <v>180</v>
      </c>
      <c r="D69" s="26">
        <v>49</v>
      </c>
      <c r="E69" s="26">
        <v>49</v>
      </c>
    </row>
    <row r="70" spans="1:5" ht="31.5" x14ac:dyDescent="0.25">
      <c r="A70" s="23">
        <v>56</v>
      </c>
      <c r="B70" s="24" t="s">
        <v>235</v>
      </c>
      <c r="C70" s="25" t="s">
        <v>180</v>
      </c>
      <c r="D70" s="26">
        <v>77</v>
      </c>
      <c r="E70" s="26">
        <v>77</v>
      </c>
    </row>
    <row r="71" spans="1:5" ht="31.5" x14ac:dyDescent="0.25">
      <c r="A71" s="23">
        <v>57</v>
      </c>
      <c r="B71" s="24" t="s">
        <v>236</v>
      </c>
      <c r="C71" s="25" t="s">
        <v>180</v>
      </c>
      <c r="D71" s="26">
        <v>89</v>
      </c>
      <c r="E71" s="26">
        <v>89</v>
      </c>
    </row>
    <row r="72" spans="1:5" ht="31.5" x14ac:dyDescent="0.25">
      <c r="A72" s="23">
        <v>58</v>
      </c>
      <c r="B72" s="24" t="s">
        <v>237</v>
      </c>
      <c r="C72" s="25" t="s">
        <v>180</v>
      </c>
      <c r="D72" s="26">
        <v>131</v>
      </c>
      <c r="E72" s="26">
        <v>131</v>
      </c>
    </row>
    <row r="73" spans="1:5" ht="15.75" x14ac:dyDescent="0.25">
      <c r="A73" s="23">
        <v>59</v>
      </c>
      <c r="B73" s="24" t="s">
        <v>238</v>
      </c>
      <c r="C73" s="25" t="s">
        <v>180</v>
      </c>
      <c r="D73" s="26">
        <v>88</v>
      </c>
      <c r="E73" s="26">
        <v>88</v>
      </c>
    </row>
    <row r="74" spans="1:5" ht="15.75" x14ac:dyDescent="0.25">
      <c r="A74" s="23">
        <v>60</v>
      </c>
      <c r="B74" s="24" t="s">
        <v>239</v>
      </c>
      <c r="C74" s="25" t="s">
        <v>180</v>
      </c>
      <c r="D74" s="26">
        <v>53</v>
      </c>
      <c r="E74" s="26">
        <v>53</v>
      </c>
    </row>
    <row r="75" spans="1:5" ht="94.5" x14ac:dyDescent="0.25">
      <c r="A75" s="23">
        <v>61</v>
      </c>
      <c r="B75" s="24" t="s">
        <v>240</v>
      </c>
      <c r="C75" s="25" t="s">
        <v>180</v>
      </c>
      <c r="D75" s="26">
        <v>84</v>
      </c>
      <c r="E75" s="26">
        <v>84</v>
      </c>
    </row>
    <row r="76" spans="1:5" ht="47.25" x14ac:dyDescent="0.25">
      <c r="A76" s="23">
        <v>62</v>
      </c>
      <c r="B76" s="24" t="s">
        <v>241</v>
      </c>
      <c r="C76" s="25" t="s">
        <v>180</v>
      </c>
      <c r="D76" s="26">
        <v>54</v>
      </c>
      <c r="E76" s="26">
        <v>54</v>
      </c>
    </row>
    <row r="77" spans="1:5" ht="63" x14ac:dyDescent="0.25">
      <c r="A77" s="23">
        <v>63</v>
      </c>
      <c r="B77" s="24" t="s">
        <v>242</v>
      </c>
      <c r="C77" s="25" t="s">
        <v>180</v>
      </c>
      <c r="D77" s="26">
        <v>54</v>
      </c>
      <c r="E77" s="26">
        <v>54</v>
      </c>
    </row>
    <row r="78" spans="1:5" ht="63" x14ac:dyDescent="0.25">
      <c r="A78" s="23">
        <v>64</v>
      </c>
      <c r="B78" s="24" t="s">
        <v>243</v>
      </c>
      <c r="C78" s="25" t="s">
        <v>180</v>
      </c>
      <c r="D78" s="26">
        <v>53</v>
      </c>
      <c r="E78" s="26">
        <v>53</v>
      </c>
    </row>
    <row r="79" spans="1:5" ht="51.6" customHeight="1" x14ac:dyDescent="0.25">
      <c r="A79" s="23">
        <v>65</v>
      </c>
      <c r="B79" s="24" t="s">
        <v>244</v>
      </c>
      <c r="C79" s="25" t="s">
        <v>180</v>
      </c>
      <c r="D79" s="26">
        <v>93</v>
      </c>
      <c r="E79" s="26">
        <v>93</v>
      </c>
    </row>
    <row r="80" spans="1:5" ht="31.5" x14ac:dyDescent="0.25">
      <c r="A80" s="23">
        <v>66</v>
      </c>
      <c r="B80" s="24" t="s">
        <v>245</v>
      </c>
      <c r="C80" s="25" t="s">
        <v>180</v>
      </c>
      <c r="D80" s="26">
        <v>45</v>
      </c>
      <c r="E80" s="26">
        <v>45</v>
      </c>
    </row>
    <row r="81" spans="1:5" ht="31.5" x14ac:dyDescent="0.25">
      <c r="A81" s="23">
        <v>67</v>
      </c>
      <c r="B81" s="24" t="s">
        <v>246</v>
      </c>
      <c r="C81" s="25" t="s">
        <v>180</v>
      </c>
      <c r="D81" s="26">
        <v>47</v>
      </c>
      <c r="E81" s="26">
        <v>47</v>
      </c>
    </row>
    <row r="82" spans="1:5" ht="28.5" customHeight="1" x14ac:dyDescent="0.25">
      <c r="A82" s="23">
        <v>68</v>
      </c>
      <c r="B82" s="165" t="s">
        <v>247</v>
      </c>
      <c r="C82" s="25" t="s">
        <v>180</v>
      </c>
      <c r="D82" s="26">
        <v>119</v>
      </c>
      <c r="E82" s="26">
        <v>119</v>
      </c>
    </row>
    <row r="83" spans="1:5" ht="31.5" x14ac:dyDescent="0.25">
      <c r="A83" s="23">
        <v>69</v>
      </c>
      <c r="B83" s="24" t="s">
        <v>248</v>
      </c>
      <c r="C83" s="25" t="s">
        <v>180</v>
      </c>
      <c r="D83" s="26">
        <v>131</v>
      </c>
      <c r="E83" s="26">
        <v>131</v>
      </c>
    </row>
    <row r="84" spans="1:5" ht="31.5" x14ac:dyDescent="0.25">
      <c r="A84" s="23">
        <v>70</v>
      </c>
      <c r="B84" s="24" t="s">
        <v>249</v>
      </c>
      <c r="C84" s="25" t="s">
        <v>180</v>
      </c>
      <c r="D84" s="26">
        <v>90</v>
      </c>
      <c r="E84" s="26">
        <v>90</v>
      </c>
    </row>
    <row r="85" spans="1:5" ht="31.5" x14ac:dyDescent="0.25">
      <c r="A85" s="23">
        <v>71</v>
      </c>
      <c r="B85" s="24" t="s">
        <v>250</v>
      </c>
      <c r="C85" s="25" t="s">
        <v>180</v>
      </c>
      <c r="D85" s="26">
        <v>185</v>
      </c>
      <c r="E85" s="26">
        <v>185</v>
      </c>
    </row>
    <row r="86" spans="1:5" ht="31.5" x14ac:dyDescent="0.25">
      <c r="A86" s="23">
        <v>72</v>
      </c>
      <c r="B86" s="24" t="s">
        <v>251</v>
      </c>
      <c r="C86" s="25" t="s">
        <v>180</v>
      </c>
      <c r="D86" s="26">
        <v>186</v>
      </c>
      <c r="E86" s="26">
        <v>186</v>
      </c>
    </row>
    <row r="87" spans="1:5" ht="31.5" x14ac:dyDescent="0.25">
      <c r="A87" s="23">
        <v>73</v>
      </c>
      <c r="B87" s="24" t="s">
        <v>252</v>
      </c>
      <c r="C87" s="25" t="s">
        <v>180</v>
      </c>
      <c r="D87" s="26">
        <v>97</v>
      </c>
      <c r="E87" s="26">
        <v>97</v>
      </c>
    </row>
    <row r="88" spans="1:5" ht="49.9" customHeight="1" x14ac:dyDescent="0.25">
      <c r="A88" s="23">
        <v>74</v>
      </c>
      <c r="B88" s="24" t="s">
        <v>253</v>
      </c>
      <c r="C88" s="25" t="s">
        <v>180</v>
      </c>
      <c r="D88" s="26">
        <v>31</v>
      </c>
      <c r="E88" s="26">
        <v>31</v>
      </c>
    </row>
    <row r="89" spans="1:5" ht="15.75" x14ac:dyDescent="0.25">
      <c r="A89" s="23">
        <v>75</v>
      </c>
      <c r="B89" s="24" t="s">
        <v>254</v>
      </c>
      <c r="C89" s="25" t="s">
        <v>180</v>
      </c>
      <c r="D89" s="26">
        <v>27</v>
      </c>
      <c r="E89" s="26">
        <v>27</v>
      </c>
    </row>
    <row r="90" spans="1:5" ht="28.5" customHeight="1" x14ac:dyDescent="0.25">
      <c r="A90" s="23">
        <v>76</v>
      </c>
      <c r="B90" s="165" t="s">
        <v>255</v>
      </c>
      <c r="C90" s="25" t="s">
        <v>180</v>
      </c>
      <c r="D90" s="26">
        <v>235</v>
      </c>
      <c r="E90" s="26">
        <v>235</v>
      </c>
    </row>
    <row r="91" spans="1:5" ht="67.5" customHeight="1" x14ac:dyDescent="0.25">
      <c r="A91" s="23">
        <v>77</v>
      </c>
      <c r="B91" s="27" t="s">
        <v>256</v>
      </c>
      <c r="C91" s="25" t="s">
        <v>180</v>
      </c>
      <c r="D91" s="26">
        <v>44</v>
      </c>
      <c r="E91" s="26">
        <v>44</v>
      </c>
    </row>
    <row r="92" spans="1:5" ht="14.25" customHeight="1" x14ac:dyDescent="0.25">
      <c r="A92" s="23">
        <v>78</v>
      </c>
      <c r="B92" s="24" t="s">
        <v>257</v>
      </c>
      <c r="C92" s="25" t="s">
        <v>180</v>
      </c>
      <c r="D92" s="26">
        <v>101</v>
      </c>
      <c r="E92" s="26">
        <v>101</v>
      </c>
    </row>
    <row r="93" spans="1:5" ht="15" customHeight="1" x14ac:dyDescent="0.25">
      <c r="A93" s="23">
        <v>79</v>
      </c>
      <c r="B93" s="24" t="s">
        <v>185</v>
      </c>
      <c r="C93" s="25" t="s">
        <v>180</v>
      </c>
      <c r="D93" s="26">
        <v>22</v>
      </c>
      <c r="E93" s="26">
        <v>22</v>
      </c>
    </row>
    <row r="94" spans="1:5" ht="28.5" customHeight="1" x14ac:dyDescent="0.25">
      <c r="A94" s="23">
        <v>80</v>
      </c>
      <c r="B94" s="165" t="s">
        <v>258</v>
      </c>
      <c r="C94" s="25" t="s">
        <v>180</v>
      </c>
      <c r="D94" s="26">
        <v>150</v>
      </c>
      <c r="E94" s="26">
        <v>150</v>
      </c>
    </row>
    <row r="95" spans="1:5" ht="15.75" x14ac:dyDescent="0.25">
      <c r="A95" s="23">
        <v>81</v>
      </c>
      <c r="B95" s="24" t="s">
        <v>259</v>
      </c>
      <c r="C95" s="25" t="s">
        <v>180</v>
      </c>
      <c r="D95" s="26">
        <v>123</v>
      </c>
      <c r="E95" s="26">
        <v>123</v>
      </c>
    </row>
    <row r="96" spans="1:5" ht="15" customHeight="1" x14ac:dyDescent="0.25">
      <c r="A96" s="23">
        <v>82</v>
      </c>
      <c r="B96" s="24" t="s">
        <v>260</v>
      </c>
      <c r="C96" s="25" t="s">
        <v>180</v>
      </c>
      <c r="D96" s="26">
        <v>150</v>
      </c>
      <c r="E96" s="26">
        <v>150</v>
      </c>
    </row>
    <row r="97" spans="1:5" ht="15.75" x14ac:dyDescent="0.25">
      <c r="A97" s="23">
        <v>83</v>
      </c>
      <c r="B97" s="24" t="s">
        <v>261</v>
      </c>
      <c r="C97" s="25" t="s">
        <v>180</v>
      </c>
      <c r="D97" s="26">
        <v>104</v>
      </c>
      <c r="E97" s="26">
        <v>104</v>
      </c>
    </row>
    <row r="98" spans="1:5" ht="15.75" x14ac:dyDescent="0.25">
      <c r="A98" s="23">
        <v>84</v>
      </c>
      <c r="B98" s="24" t="s">
        <v>262</v>
      </c>
      <c r="C98" s="25" t="s">
        <v>180</v>
      </c>
      <c r="D98" s="26">
        <v>147</v>
      </c>
      <c r="E98" s="26">
        <v>147</v>
      </c>
    </row>
    <row r="99" spans="1:5" ht="15.75" x14ac:dyDescent="0.25">
      <c r="A99" s="23">
        <v>85</v>
      </c>
      <c r="B99" s="24" t="s">
        <v>263</v>
      </c>
      <c r="C99" s="25" t="s">
        <v>180</v>
      </c>
      <c r="D99" s="26">
        <v>103</v>
      </c>
      <c r="E99" s="26">
        <v>103</v>
      </c>
    </row>
    <row r="100" spans="1:5" ht="15.75" x14ac:dyDescent="0.25">
      <c r="A100" s="23">
        <v>86</v>
      </c>
      <c r="B100" s="24" t="s">
        <v>264</v>
      </c>
      <c r="C100" s="25" t="s">
        <v>180</v>
      </c>
      <c r="D100" s="26">
        <v>122</v>
      </c>
      <c r="E100" s="26">
        <v>122</v>
      </c>
    </row>
    <row r="101" spans="1:5" ht="15.75" x14ac:dyDescent="0.25">
      <c r="A101" s="23">
        <v>87</v>
      </c>
      <c r="B101" s="24" t="s">
        <v>265</v>
      </c>
      <c r="C101" s="25" t="s">
        <v>180</v>
      </c>
      <c r="D101" s="26">
        <v>130</v>
      </c>
      <c r="E101" s="26">
        <v>130</v>
      </c>
    </row>
    <row r="102" spans="1:5" ht="31.5" x14ac:dyDescent="0.25">
      <c r="A102" s="23">
        <v>88</v>
      </c>
      <c r="B102" s="24" t="s">
        <v>266</v>
      </c>
      <c r="C102" s="25" t="s">
        <v>180</v>
      </c>
      <c r="D102" s="26">
        <v>259</v>
      </c>
      <c r="E102" s="26">
        <v>259</v>
      </c>
    </row>
    <row r="103" spans="1:5" ht="15.75" x14ac:dyDescent="0.25">
      <c r="A103" s="23">
        <v>89</v>
      </c>
      <c r="B103" s="24" t="s">
        <v>267</v>
      </c>
      <c r="C103" s="25" t="s">
        <v>180</v>
      </c>
      <c r="D103" s="26">
        <v>57</v>
      </c>
      <c r="E103" s="26">
        <v>57</v>
      </c>
    </row>
    <row r="104" spans="1:5" ht="15.75" x14ac:dyDescent="0.25">
      <c r="A104" s="23">
        <v>90</v>
      </c>
      <c r="B104" s="24" t="s">
        <v>268</v>
      </c>
      <c r="C104" s="25" t="s">
        <v>180</v>
      </c>
      <c r="D104" s="26">
        <v>50</v>
      </c>
      <c r="E104" s="26">
        <v>50</v>
      </c>
    </row>
    <row r="105" spans="1:5" ht="78.75" x14ac:dyDescent="0.25">
      <c r="A105" s="23">
        <v>91</v>
      </c>
      <c r="B105" s="166" t="s">
        <v>269</v>
      </c>
      <c r="C105" s="25" t="s">
        <v>180</v>
      </c>
      <c r="D105" s="26">
        <v>450</v>
      </c>
      <c r="E105" s="26">
        <v>450</v>
      </c>
    </row>
    <row r="106" spans="1:5" ht="31.15" customHeight="1" x14ac:dyDescent="0.25">
      <c r="A106" s="23">
        <v>92</v>
      </c>
      <c r="B106" s="24" t="s">
        <v>270</v>
      </c>
      <c r="C106" s="25" t="s">
        <v>180</v>
      </c>
      <c r="D106" s="26">
        <v>40</v>
      </c>
      <c r="E106" s="26">
        <v>40</v>
      </c>
    </row>
    <row r="107" spans="1:5" ht="32.450000000000003" customHeight="1" x14ac:dyDescent="0.25">
      <c r="A107" s="23">
        <v>93</v>
      </c>
      <c r="B107" s="24" t="s">
        <v>271</v>
      </c>
      <c r="C107" s="25" t="s">
        <v>180</v>
      </c>
      <c r="D107" s="26">
        <v>400</v>
      </c>
      <c r="E107" s="26">
        <v>400</v>
      </c>
    </row>
    <row r="108" spans="1:5" ht="32.450000000000003" customHeight="1" x14ac:dyDescent="0.25">
      <c r="A108" s="23">
        <v>94</v>
      </c>
      <c r="B108" s="24" t="s">
        <v>272</v>
      </c>
      <c r="C108" s="25" t="s">
        <v>180</v>
      </c>
      <c r="D108" s="26">
        <v>40</v>
      </c>
      <c r="E108" s="26">
        <v>40</v>
      </c>
    </row>
    <row r="109" spans="1:5" ht="32.450000000000003" customHeight="1" x14ac:dyDescent="0.25">
      <c r="A109" s="23">
        <v>95</v>
      </c>
      <c r="B109" s="81" t="s">
        <v>273</v>
      </c>
      <c r="C109" s="25" t="s">
        <v>180</v>
      </c>
      <c r="D109" s="26">
        <v>200</v>
      </c>
      <c r="E109" s="26">
        <v>200</v>
      </c>
    </row>
    <row r="110" spans="1:5" ht="32.25" customHeight="1" x14ac:dyDescent="0.25">
      <c r="A110" s="23">
        <v>96</v>
      </c>
      <c r="B110" s="24" t="s">
        <v>274</v>
      </c>
      <c r="C110" s="25" t="s">
        <v>180</v>
      </c>
      <c r="D110" s="26">
        <v>200</v>
      </c>
      <c r="E110" s="26">
        <v>200</v>
      </c>
    </row>
    <row r="111" spans="1:5" ht="33" customHeight="1" x14ac:dyDescent="0.25">
      <c r="A111" s="23">
        <v>97</v>
      </c>
      <c r="B111" s="24" t="s">
        <v>275</v>
      </c>
      <c r="C111" s="25" t="s">
        <v>180</v>
      </c>
      <c r="D111" s="26">
        <v>150</v>
      </c>
      <c r="E111" s="26">
        <v>150</v>
      </c>
    </row>
    <row r="112" spans="1:5" ht="33" customHeight="1" x14ac:dyDescent="0.25">
      <c r="A112" s="23">
        <v>98</v>
      </c>
      <c r="B112" s="24" t="s">
        <v>276</v>
      </c>
      <c r="C112" s="25" t="s">
        <v>180</v>
      </c>
      <c r="D112" s="26">
        <v>150</v>
      </c>
      <c r="E112" s="26">
        <v>150</v>
      </c>
    </row>
    <row r="113" spans="1:5" ht="33" customHeight="1" x14ac:dyDescent="0.25">
      <c r="A113" s="23">
        <v>99</v>
      </c>
      <c r="B113" s="24" t="s">
        <v>277</v>
      </c>
      <c r="C113" s="25" t="s">
        <v>180</v>
      </c>
      <c r="D113" s="26">
        <v>150</v>
      </c>
      <c r="E113" s="26">
        <v>150</v>
      </c>
    </row>
    <row r="114" spans="1:5" ht="19.899999999999999" customHeight="1" x14ac:dyDescent="0.25">
      <c r="A114" s="23">
        <v>100</v>
      </c>
      <c r="B114" s="24" t="s">
        <v>278</v>
      </c>
      <c r="C114" s="25" t="s">
        <v>180</v>
      </c>
      <c r="D114" s="26">
        <v>50</v>
      </c>
      <c r="E114" s="26">
        <v>50</v>
      </c>
    </row>
    <row r="115" spans="1:5" ht="31.9" customHeight="1" x14ac:dyDescent="0.25">
      <c r="A115" s="23">
        <v>101</v>
      </c>
      <c r="B115" s="24" t="s">
        <v>279</v>
      </c>
      <c r="C115" s="25" t="s">
        <v>180</v>
      </c>
      <c r="D115" s="26">
        <v>105</v>
      </c>
      <c r="E115" s="26">
        <v>105</v>
      </c>
    </row>
    <row r="116" spans="1:5" ht="19.899999999999999" customHeight="1" x14ac:dyDescent="0.25">
      <c r="A116" s="23">
        <v>102</v>
      </c>
      <c r="B116" s="24" t="s">
        <v>280</v>
      </c>
      <c r="C116" s="25" t="s">
        <v>180</v>
      </c>
      <c r="D116" s="26">
        <v>95</v>
      </c>
      <c r="E116" s="26">
        <v>95</v>
      </c>
    </row>
    <row r="117" spans="1:5" ht="30.6" customHeight="1" x14ac:dyDescent="0.25">
      <c r="A117" s="23">
        <v>103</v>
      </c>
      <c r="B117" s="24" t="s">
        <v>281</v>
      </c>
      <c r="C117" s="25" t="s">
        <v>180</v>
      </c>
      <c r="D117" s="26">
        <v>105</v>
      </c>
      <c r="E117" s="26">
        <v>105</v>
      </c>
    </row>
    <row r="118" spans="1:5" ht="33" customHeight="1" x14ac:dyDescent="0.25">
      <c r="A118" s="23">
        <v>104</v>
      </c>
      <c r="B118" s="24" t="s">
        <v>282</v>
      </c>
      <c r="C118" s="25" t="s">
        <v>180</v>
      </c>
      <c r="D118" s="26">
        <v>110</v>
      </c>
      <c r="E118" s="26">
        <v>110</v>
      </c>
    </row>
    <row r="119" spans="1:5" ht="19.899999999999999" customHeight="1" x14ac:dyDescent="0.25">
      <c r="A119" s="23">
        <v>105</v>
      </c>
      <c r="B119" s="24" t="s">
        <v>283</v>
      </c>
      <c r="C119" s="25" t="s">
        <v>180</v>
      </c>
      <c r="D119" s="26">
        <v>95</v>
      </c>
      <c r="E119" s="26">
        <v>95</v>
      </c>
    </row>
    <row r="120" spans="1:5" ht="33.75" customHeight="1" x14ac:dyDescent="0.25">
      <c r="A120" s="23">
        <v>106</v>
      </c>
      <c r="B120" s="24" t="s">
        <v>284</v>
      </c>
      <c r="C120" s="25" t="s">
        <v>180</v>
      </c>
      <c r="D120" s="26">
        <v>100</v>
      </c>
      <c r="E120" s="26">
        <v>100</v>
      </c>
    </row>
    <row r="121" spans="1:5" ht="15.75" x14ac:dyDescent="0.25">
      <c r="A121" s="23">
        <v>107</v>
      </c>
      <c r="B121" s="24" t="s">
        <v>285</v>
      </c>
      <c r="C121" s="25" t="s">
        <v>180</v>
      </c>
      <c r="D121" s="26">
        <v>384</v>
      </c>
      <c r="E121" s="26">
        <v>384</v>
      </c>
    </row>
    <row r="122" spans="1:5" ht="15.75" x14ac:dyDescent="0.25">
      <c r="A122" s="23">
        <v>108</v>
      </c>
      <c r="B122" s="24" t="s">
        <v>286</v>
      </c>
      <c r="C122" s="25" t="s">
        <v>180</v>
      </c>
      <c r="D122" s="26">
        <v>552</v>
      </c>
      <c r="E122" s="26">
        <v>552</v>
      </c>
    </row>
    <row r="123" spans="1:5" ht="15.75" x14ac:dyDescent="0.25">
      <c r="A123" s="23">
        <v>109</v>
      </c>
      <c r="B123" s="24" t="s">
        <v>287</v>
      </c>
      <c r="C123" s="25" t="s">
        <v>180</v>
      </c>
      <c r="D123" s="26">
        <v>595</v>
      </c>
      <c r="E123" s="26">
        <v>595</v>
      </c>
    </row>
    <row r="124" spans="1:5" ht="31.5" customHeight="1" x14ac:dyDescent="0.25">
      <c r="A124" s="23">
        <v>110</v>
      </c>
      <c r="B124" s="24" t="s">
        <v>288</v>
      </c>
      <c r="C124" s="25" t="s">
        <v>180</v>
      </c>
      <c r="D124" s="26">
        <v>728</v>
      </c>
      <c r="E124" s="26">
        <v>728</v>
      </c>
    </row>
    <row r="125" spans="1:5" ht="15.75" x14ac:dyDescent="0.25">
      <c r="A125" s="23">
        <v>111</v>
      </c>
      <c r="B125" s="24" t="s">
        <v>289</v>
      </c>
      <c r="C125" s="25" t="s">
        <v>180</v>
      </c>
      <c r="D125" s="26">
        <v>955</v>
      </c>
      <c r="E125" s="26">
        <v>955</v>
      </c>
    </row>
    <row r="126" spans="1:5" ht="15.75" x14ac:dyDescent="0.25">
      <c r="A126" s="23">
        <v>112</v>
      </c>
      <c r="B126" s="24" t="s">
        <v>290</v>
      </c>
      <c r="C126" s="25" t="s">
        <v>180</v>
      </c>
      <c r="D126" s="26">
        <v>998</v>
      </c>
      <c r="E126" s="26">
        <v>998</v>
      </c>
    </row>
    <row r="127" spans="1:5" ht="15.75" x14ac:dyDescent="0.25">
      <c r="A127" s="23">
        <v>113</v>
      </c>
      <c r="B127" s="24" t="s">
        <v>291</v>
      </c>
      <c r="C127" s="25" t="s">
        <v>180</v>
      </c>
      <c r="D127" s="26">
        <v>1056</v>
      </c>
      <c r="E127" s="26">
        <v>1056</v>
      </c>
    </row>
    <row r="128" spans="1:5" ht="15.75" x14ac:dyDescent="0.25">
      <c r="A128" s="23">
        <v>114</v>
      </c>
      <c r="B128" s="24" t="s">
        <v>292</v>
      </c>
      <c r="C128" s="25" t="s">
        <v>180</v>
      </c>
      <c r="D128" s="26">
        <v>567</v>
      </c>
      <c r="E128" s="26">
        <v>567</v>
      </c>
    </row>
    <row r="129" spans="1:5" ht="15.75" x14ac:dyDescent="0.25">
      <c r="A129" s="23">
        <v>115</v>
      </c>
      <c r="B129" s="24" t="s">
        <v>293</v>
      </c>
      <c r="C129" s="25" t="s">
        <v>180</v>
      </c>
      <c r="D129" s="26">
        <v>610</v>
      </c>
      <c r="E129" s="26">
        <v>610</v>
      </c>
    </row>
    <row r="130" spans="1:5" ht="15.75" x14ac:dyDescent="0.25">
      <c r="A130" s="23">
        <v>116</v>
      </c>
      <c r="B130" s="24" t="s">
        <v>294</v>
      </c>
      <c r="C130" s="25" t="s">
        <v>180</v>
      </c>
      <c r="D130" s="26">
        <v>669</v>
      </c>
      <c r="E130" s="26">
        <v>669</v>
      </c>
    </row>
    <row r="131" spans="1:5" ht="15.75" x14ac:dyDescent="0.25">
      <c r="A131" s="23">
        <v>117</v>
      </c>
      <c r="B131" s="24" t="s">
        <v>295</v>
      </c>
      <c r="C131" s="25" t="s">
        <v>180</v>
      </c>
      <c r="D131" s="26">
        <v>438</v>
      </c>
      <c r="E131" s="26">
        <v>438</v>
      </c>
    </row>
    <row r="132" spans="1:5" ht="15.75" x14ac:dyDescent="0.25">
      <c r="A132" s="23">
        <v>118</v>
      </c>
      <c r="B132" s="24" t="s">
        <v>296</v>
      </c>
      <c r="C132" s="25" t="s">
        <v>180</v>
      </c>
      <c r="D132" s="26">
        <v>481</v>
      </c>
      <c r="E132" s="26">
        <v>481</v>
      </c>
    </row>
    <row r="133" spans="1:5" ht="15.75" x14ac:dyDescent="0.25">
      <c r="A133" s="23">
        <v>119</v>
      </c>
      <c r="B133" s="24" t="s">
        <v>297</v>
      </c>
      <c r="C133" s="25" t="s">
        <v>180</v>
      </c>
      <c r="D133" s="26">
        <v>540</v>
      </c>
      <c r="E133" s="26">
        <v>540</v>
      </c>
    </row>
    <row r="134" spans="1:5" ht="15.75" x14ac:dyDescent="0.25">
      <c r="A134" s="23">
        <v>120</v>
      </c>
      <c r="B134" s="24" t="s">
        <v>298</v>
      </c>
      <c r="C134" s="25" t="s">
        <v>180</v>
      </c>
      <c r="D134" s="26">
        <v>712</v>
      </c>
      <c r="E134" s="26">
        <v>712</v>
      </c>
    </row>
    <row r="135" spans="1:5" ht="15.75" x14ac:dyDescent="0.25">
      <c r="A135" s="23">
        <v>121</v>
      </c>
      <c r="B135" s="24" t="s">
        <v>299</v>
      </c>
      <c r="C135" s="25" t="s">
        <v>180</v>
      </c>
      <c r="D135" s="26">
        <v>696</v>
      </c>
      <c r="E135" s="26">
        <v>696</v>
      </c>
    </row>
    <row r="136" spans="1:5" ht="15.75" x14ac:dyDescent="0.25">
      <c r="A136" s="23">
        <v>122</v>
      </c>
      <c r="B136" s="24" t="s">
        <v>300</v>
      </c>
      <c r="C136" s="25" t="s">
        <v>180</v>
      </c>
      <c r="D136" s="26">
        <v>635</v>
      </c>
      <c r="E136" s="26">
        <v>635</v>
      </c>
    </row>
    <row r="137" spans="1:5" ht="15.75" x14ac:dyDescent="0.25">
      <c r="A137" s="23">
        <v>123</v>
      </c>
      <c r="B137" s="24" t="s">
        <v>301</v>
      </c>
      <c r="C137" s="25" t="s">
        <v>180</v>
      </c>
      <c r="D137" s="26">
        <v>438</v>
      </c>
      <c r="E137" s="26">
        <v>438</v>
      </c>
    </row>
    <row r="138" spans="1:5" ht="15.75" x14ac:dyDescent="0.25">
      <c r="A138" s="23">
        <v>124</v>
      </c>
      <c r="B138" s="24" t="s">
        <v>302</v>
      </c>
      <c r="C138" s="25" t="s">
        <v>180</v>
      </c>
      <c r="D138" s="26">
        <v>481</v>
      </c>
      <c r="E138" s="26">
        <v>481</v>
      </c>
    </row>
    <row r="139" spans="1:5" ht="15.75" x14ac:dyDescent="0.25">
      <c r="A139" s="23">
        <v>125</v>
      </c>
      <c r="B139" s="24" t="s">
        <v>303</v>
      </c>
      <c r="C139" s="25" t="s">
        <v>180</v>
      </c>
      <c r="D139" s="26">
        <v>540</v>
      </c>
      <c r="E139" s="26">
        <v>540</v>
      </c>
    </row>
    <row r="140" spans="1:5" ht="15.75" x14ac:dyDescent="0.25">
      <c r="A140" s="23">
        <v>126</v>
      </c>
      <c r="B140" s="24" t="s">
        <v>304</v>
      </c>
      <c r="C140" s="25" t="s">
        <v>180</v>
      </c>
      <c r="D140" s="26">
        <v>202</v>
      </c>
      <c r="E140" s="26">
        <v>202</v>
      </c>
    </row>
    <row r="141" spans="1:5" ht="15.75" x14ac:dyDescent="0.25">
      <c r="A141" s="23">
        <v>127</v>
      </c>
      <c r="B141" s="24" t="s">
        <v>305</v>
      </c>
      <c r="C141" s="25" t="s">
        <v>180</v>
      </c>
      <c r="D141" s="26">
        <v>250</v>
      </c>
      <c r="E141" s="26">
        <v>250</v>
      </c>
    </row>
    <row r="142" spans="1:5" ht="15.75" x14ac:dyDescent="0.25">
      <c r="A142" s="23">
        <v>128</v>
      </c>
      <c r="B142" s="24" t="s">
        <v>306</v>
      </c>
      <c r="C142" s="25" t="s">
        <v>180</v>
      </c>
      <c r="D142" s="26">
        <v>346</v>
      </c>
      <c r="E142" s="26">
        <v>346</v>
      </c>
    </row>
    <row r="143" spans="1:5" ht="15.75" x14ac:dyDescent="0.25">
      <c r="A143" s="23">
        <v>129</v>
      </c>
      <c r="B143" s="24" t="s">
        <v>307</v>
      </c>
      <c r="C143" s="25" t="s">
        <v>180</v>
      </c>
      <c r="D143" s="26">
        <v>202</v>
      </c>
      <c r="E143" s="26">
        <v>202</v>
      </c>
    </row>
    <row r="144" spans="1:5" ht="30.6" customHeight="1" x14ac:dyDescent="0.25">
      <c r="A144" s="23">
        <v>130</v>
      </c>
      <c r="B144" s="24" t="s">
        <v>308</v>
      </c>
      <c r="C144" s="25" t="s">
        <v>180</v>
      </c>
      <c r="D144" s="26">
        <v>510</v>
      </c>
      <c r="E144" s="26">
        <v>510</v>
      </c>
    </row>
    <row r="145" spans="1:5" ht="15.75" x14ac:dyDescent="0.25">
      <c r="A145" s="23">
        <v>131</v>
      </c>
      <c r="B145" s="24" t="s">
        <v>309</v>
      </c>
      <c r="C145" s="25" t="s">
        <v>180</v>
      </c>
      <c r="D145" s="26">
        <v>465</v>
      </c>
      <c r="E145" s="26">
        <v>465</v>
      </c>
    </row>
    <row r="146" spans="1:5" ht="15.75" x14ac:dyDescent="0.25">
      <c r="A146" s="23">
        <v>132</v>
      </c>
      <c r="B146" s="24" t="s">
        <v>310</v>
      </c>
      <c r="C146" s="25" t="s">
        <v>180</v>
      </c>
      <c r="D146" s="26">
        <v>329</v>
      </c>
      <c r="E146" s="26">
        <v>329</v>
      </c>
    </row>
    <row r="147" spans="1:5" ht="15.75" x14ac:dyDescent="0.25">
      <c r="A147" s="23">
        <v>133</v>
      </c>
      <c r="B147" s="24" t="s">
        <v>311</v>
      </c>
      <c r="C147" s="25" t="s">
        <v>180</v>
      </c>
      <c r="D147" s="26">
        <v>465</v>
      </c>
      <c r="E147" s="26">
        <v>465</v>
      </c>
    </row>
    <row r="148" spans="1:5" ht="31.5" x14ac:dyDescent="0.25">
      <c r="A148" s="23">
        <v>134</v>
      </c>
      <c r="B148" s="24" t="s">
        <v>312</v>
      </c>
      <c r="C148" s="25" t="s">
        <v>180</v>
      </c>
      <c r="D148" s="26">
        <v>250</v>
      </c>
      <c r="E148" s="26">
        <v>250</v>
      </c>
    </row>
    <row r="149" spans="1:5" ht="31.5" x14ac:dyDescent="0.25">
      <c r="A149" s="23">
        <v>135</v>
      </c>
      <c r="B149" s="24" t="s">
        <v>313</v>
      </c>
      <c r="C149" s="25" t="s">
        <v>180</v>
      </c>
      <c r="D149" s="26">
        <v>346</v>
      </c>
      <c r="E149" s="26">
        <v>346</v>
      </c>
    </row>
    <row r="150" spans="1:5" ht="15.75" x14ac:dyDescent="0.25">
      <c r="A150" s="23">
        <v>136</v>
      </c>
      <c r="B150" s="24" t="s">
        <v>314</v>
      </c>
      <c r="C150" s="25" t="s">
        <v>180</v>
      </c>
      <c r="D150" s="26">
        <v>154</v>
      </c>
      <c r="E150" s="26">
        <v>154</v>
      </c>
    </row>
    <row r="151" spans="1:5" ht="31.9" customHeight="1" x14ac:dyDescent="0.25">
      <c r="A151" s="23">
        <v>137</v>
      </c>
      <c r="B151" s="24" t="s">
        <v>315</v>
      </c>
      <c r="C151" s="25" t="s">
        <v>180</v>
      </c>
      <c r="D151" s="26">
        <v>154</v>
      </c>
      <c r="E151" s="26">
        <v>154</v>
      </c>
    </row>
    <row r="152" spans="1:5" ht="31.5" x14ac:dyDescent="0.25">
      <c r="A152" s="23">
        <v>138</v>
      </c>
      <c r="B152" s="24" t="s">
        <v>316</v>
      </c>
      <c r="C152" s="25" t="s">
        <v>180</v>
      </c>
      <c r="D152" s="26">
        <v>660</v>
      </c>
      <c r="E152" s="26">
        <v>660</v>
      </c>
    </row>
    <row r="153" spans="1:5" ht="15.75" x14ac:dyDescent="0.25">
      <c r="A153" s="23">
        <v>139</v>
      </c>
      <c r="B153" s="24" t="s">
        <v>317</v>
      </c>
      <c r="C153" s="25" t="s">
        <v>180</v>
      </c>
      <c r="D153" s="26">
        <v>189</v>
      </c>
      <c r="E153" s="26">
        <v>189</v>
      </c>
    </row>
    <row r="154" spans="1:5" ht="31.5" x14ac:dyDescent="0.25">
      <c r="A154" s="23">
        <v>140</v>
      </c>
      <c r="B154" s="24" t="s">
        <v>318</v>
      </c>
      <c r="C154" s="25" t="s">
        <v>180</v>
      </c>
      <c r="D154" s="26">
        <v>442</v>
      </c>
      <c r="E154" s="26">
        <v>442</v>
      </c>
    </row>
    <row r="155" spans="1:5" ht="33.6" customHeight="1" x14ac:dyDescent="0.25">
      <c r="A155" s="23">
        <v>141</v>
      </c>
      <c r="B155" s="24" t="s">
        <v>319</v>
      </c>
      <c r="C155" s="25" t="s">
        <v>180</v>
      </c>
      <c r="D155" s="26">
        <v>250</v>
      </c>
      <c r="E155" s="26">
        <v>250</v>
      </c>
    </row>
    <row r="156" spans="1:5" ht="31.15" customHeight="1" x14ac:dyDescent="0.25">
      <c r="A156" s="23">
        <v>142</v>
      </c>
      <c r="B156" s="24" t="s">
        <v>320</v>
      </c>
      <c r="C156" s="25" t="s">
        <v>180</v>
      </c>
      <c r="D156" s="26">
        <v>202</v>
      </c>
      <c r="E156" s="26">
        <v>202</v>
      </c>
    </row>
    <row r="157" spans="1:5" ht="31.5" x14ac:dyDescent="0.25">
      <c r="A157" s="23">
        <v>143</v>
      </c>
      <c r="B157" s="24" t="s">
        <v>321</v>
      </c>
      <c r="C157" s="25" t="s">
        <v>180</v>
      </c>
      <c r="D157" s="26">
        <v>346</v>
      </c>
      <c r="E157" s="26">
        <v>346</v>
      </c>
    </row>
    <row r="158" spans="1:5" ht="15.75" x14ac:dyDescent="0.25">
      <c r="A158" s="23">
        <v>144</v>
      </c>
      <c r="B158" s="24" t="s">
        <v>322</v>
      </c>
      <c r="C158" s="25" t="s">
        <v>180</v>
      </c>
      <c r="D158" s="26">
        <v>154</v>
      </c>
      <c r="E158" s="26">
        <v>154</v>
      </c>
    </row>
    <row r="159" spans="1:5" ht="15.75" x14ac:dyDescent="0.25">
      <c r="A159" s="23">
        <v>145</v>
      </c>
      <c r="B159" s="24" t="s">
        <v>323</v>
      </c>
      <c r="C159" s="25" t="s">
        <v>180</v>
      </c>
      <c r="D159" s="26">
        <v>154</v>
      </c>
      <c r="E159" s="26">
        <v>154</v>
      </c>
    </row>
    <row r="160" spans="1:5" ht="15.75" x14ac:dyDescent="0.25">
      <c r="A160" s="23">
        <v>146</v>
      </c>
      <c r="B160" s="24" t="s">
        <v>324</v>
      </c>
      <c r="C160" s="25" t="s">
        <v>180</v>
      </c>
      <c r="D160" s="26">
        <v>154</v>
      </c>
      <c r="E160" s="26">
        <v>154</v>
      </c>
    </row>
    <row r="161" spans="1:5" ht="31.5" x14ac:dyDescent="0.25">
      <c r="A161" s="23">
        <v>147</v>
      </c>
      <c r="B161" s="24" t="s">
        <v>325</v>
      </c>
      <c r="C161" s="25" t="s">
        <v>180</v>
      </c>
      <c r="D161" s="26">
        <v>154</v>
      </c>
      <c r="E161" s="26">
        <v>154</v>
      </c>
    </row>
    <row r="162" spans="1:5" ht="31.5" x14ac:dyDescent="0.25">
      <c r="A162" s="23">
        <v>148</v>
      </c>
      <c r="B162" s="24" t="s">
        <v>326</v>
      </c>
      <c r="C162" s="25" t="s">
        <v>180</v>
      </c>
      <c r="D162" s="26">
        <v>154</v>
      </c>
      <c r="E162" s="26">
        <v>154</v>
      </c>
    </row>
    <row r="163" spans="1:5" ht="31.5" x14ac:dyDescent="0.25">
      <c r="A163" s="23">
        <v>149</v>
      </c>
      <c r="B163" s="24" t="s">
        <v>327</v>
      </c>
      <c r="C163" s="25" t="s">
        <v>180</v>
      </c>
      <c r="D163" s="26">
        <v>302</v>
      </c>
      <c r="E163" s="26">
        <v>302</v>
      </c>
    </row>
    <row r="164" spans="1:5" ht="15.75" x14ac:dyDescent="0.25">
      <c r="A164" s="23">
        <v>150</v>
      </c>
      <c r="B164" s="24" t="s">
        <v>328</v>
      </c>
      <c r="C164" s="25" t="s">
        <v>180</v>
      </c>
      <c r="D164" s="26">
        <v>202</v>
      </c>
      <c r="E164" s="26">
        <v>202</v>
      </c>
    </row>
    <row r="165" spans="1:5" ht="31.5" x14ac:dyDescent="0.25">
      <c r="A165" s="23">
        <v>151</v>
      </c>
      <c r="B165" s="24" t="s">
        <v>329</v>
      </c>
      <c r="C165" s="25" t="s">
        <v>180</v>
      </c>
      <c r="D165" s="26">
        <v>302</v>
      </c>
      <c r="E165" s="26">
        <v>302</v>
      </c>
    </row>
    <row r="166" spans="1:5" ht="31.5" x14ac:dyDescent="0.25">
      <c r="A166" s="23">
        <v>152</v>
      </c>
      <c r="B166" s="24" t="s">
        <v>330</v>
      </c>
      <c r="C166" s="25" t="s">
        <v>180</v>
      </c>
      <c r="D166" s="26">
        <v>298</v>
      </c>
      <c r="E166" s="26">
        <v>298</v>
      </c>
    </row>
    <row r="167" spans="1:5" ht="15.75" x14ac:dyDescent="0.25">
      <c r="A167" s="23">
        <v>153</v>
      </c>
      <c r="B167" s="24" t="s">
        <v>331</v>
      </c>
      <c r="C167" s="25" t="s">
        <v>180</v>
      </c>
      <c r="D167" s="26">
        <v>490</v>
      </c>
      <c r="E167" s="26">
        <v>490</v>
      </c>
    </row>
    <row r="168" spans="1:5" ht="30" customHeight="1" x14ac:dyDescent="0.25">
      <c r="A168" s="23">
        <v>154</v>
      </c>
      <c r="B168" s="24" t="s">
        <v>332</v>
      </c>
      <c r="C168" s="25" t="s">
        <v>180</v>
      </c>
      <c r="D168" s="26">
        <v>634</v>
      </c>
      <c r="E168" s="26">
        <v>634</v>
      </c>
    </row>
    <row r="169" spans="1:5" ht="15.75" x14ac:dyDescent="0.25">
      <c r="A169" s="23">
        <v>155</v>
      </c>
      <c r="B169" s="24" t="s">
        <v>333</v>
      </c>
      <c r="C169" s="25" t="s">
        <v>180</v>
      </c>
      <c r="D169" s="26">
        <v>490</v>
      </c>
      <c r="E169" s="26">
        <v>490</v>
      </c>
    </row>
    <row r="170" spans="1:5" ht="15.75" x14ac:dyDescent="0.25">
      <c r="A170" s="23">
        <v>156</v>
      </c>
      <c r="B170" s="24" t="s">
        <v>334</v>
      </c>
      <c r="C170" s="25" t="s">
        <v>180</v>
      </c>
      <c r="D170" s="26">
        <v>202</v>
      </c>
      <c r="E170" s="26">
        <v>202</v>
      </c>
    </row>
    <row r="171" spans="1:5" ht="15.75" x14ac:dyDescent="0.25">
      <c r="A171" s="23">
        <v>157</v>
      </c>
      <c r="B171" s="24" t="s">
        <v>335</v>
      </c>
      <c r="C171" s="25" t="s">
        <v>180</v>
      </c>
      <c r="D171" s="26">
        <v>202</v>
      </c>
      <c r="E171" s="26">
        <v>202</v>
      </c>
    </row>
    <row r="172" spans="1:5" ht="32.450000000000003" customHeight="1" x14ac:dyDescent="0.25">
      <c r="A172" s="23">
        <v>158</v>
      </c>
      <c r="B172" s="24" t="s">
        <v>336</v>
      </c>
      <c r="C172" s="25" t="s">
        <v>180</v>
      </c>
      <c r="D172" s="26">
        <v>202</v>
      </c>
      <c r="E172" s="26">
        <v>202</v>
      </c>
    </row>
    <row r="173" spans="1:5" ht="15.75" x14ac:dyDescent="0.25">
      <c r="A173" s="23">
        <v>159</v>
      </c>
      <c r="B173" s="28" t="s">
        <v>337</v>
      </c>
      <c r="C173" s="25" t="s">
        <v>180</v>
      </c>
      <c r="D173" s="26">
        <v>100</v>
      </c>
      <c r="E173" s="26">
        <v>100</v>
      </c>
    </row>
    <row r="174" spans="1:5" ht="15.75" x14ac:dyDescent="0.25">
      <c r="A174" s="23">
        <v>160</v>
      </c>
      <c r="B174" s="24" t="s">
        <v>338</v>
      </c>
      <c r="C174" s="25" t="s">
        <v>180</v>
      </c>
      <c r="D174" s="26">
        <v>184</v>
      </c>
      <c r="E174" s="26">
        <v>184</v>
      </c>
    </row>
    <row r="175" spans="1:5" ht="31.5" x14ac:dyDescent="0.25">
      <c r="A175" s="23">
        <v>161</v>
      </c>
      <c r="B175" s="24" t="s">
        <v>339</v>
      </c>
      <c r="C175" s="25" t="s">
        <v>180</v>
      </c>
      <c r="D175" s="26">
        <v>184</v>
      </c>
      <c r="E175" s="26">
        <v>184</v>
      </c>
    </row>
    <row r="176" spans="1:5" ht="19.149999999999999" customHeight="1" x14ac:dyDescent="0.25">
      <c r="A176" s="23">
        <v>162</v>
      </c>
      <c r="B176" s="24" t="s">
        <v>340</v>
      </c>
      <c r="C176" s="25" t="s">
        <v>180</v>
      </c>
      <c r="D176" s="26">
        <v>570</v>
      </c>
      <c r="E176" s="26">
        <v>570</v>
      </c>
    </row>
    <row r="177" spans="1:5" ht="15.75" x14ac:dyDescent="0.25">
      <c r="A177" s="23">
        <v>163</v>
      </c>
      <c r="B177" s="24" t="s">
        <v>341</v>
      </c>
      <c r="C177" s="25" t="s">
        <v>180</v>
      </c>
      <c r="D177" s="26">
        <v>432</v>
      </c>
      <c r="E177" s="26">
        <v>432</v>
      </c>
    </row>
    <row r="178" spans="1:5" ht="15.75" x14ac:dyDescent="0.25">
      <c r="A178" s="23">
        <v>164</v>
      </c>
      <c r="B178" s="24" t="s">
        <v>342</v>
      </c>
      <c r="C178" s="25" t="s">
        <v>180</v>
      </c>
      <c r="D178" s="26">
        <v>437</v>
      </c>
      <c r="E178" s="26">
        <v>437</v>
      </c>
    </row>
    <row r="179" spans="1:5" ht="30" customHeight="1" x14ac:dyDescent="0.25">
      <c r="A179" s="23">
        <v>165</v>
      </c>
      <c r="B179" s="24" t="s">
        <v>343</v>
      </c>
      <c r="C179" s="25" t="s">
        <v>180</v>
      </c>
      <c r="D179" s="26">
        <v>709</v>
      </c>
      <c r="E179" s="26">
        <v>709</v>
      </c>
    </row>
    <row r="180" spans="1:5" ht="17.45" customHeight="1" x14ac:dyDescent="0.25">
      <c r="A180" s="23">
        <v>166</v>
      </c>
      <c r="B180" s="24" t="s">
        <v>344</v>
      </c>
      <c r="C180" s="25" t="s">
        <v>180</v>
      </c>
      <c r="D180" s="26">
        <v>221</v>
      </c>
      <c r="E180" s="26">
        <v>221</v>
      </c>
    </row>
    <row r="181" spans="1:5" ht="15.75" x14ac:dyDescent="0.25">
      <c r="A181" s="23">
        <v>167</v>
      </c>
      <c r="B181" s="24" t="s">
        <v>345</v>
      </c>
      <c r="C181" s="25" t="s">
        <v>180</v>
      </c>
      <c r="D181" s="26">
        <v>236</v>
      </c>
      <c r="E181" s="26">
        <v>236</v>
      </c>
    </row>
    <row r="182" spans="1:5" ht="15.75" x14ac:dyDescent="0.25">
      <c r="A182" s="23">
        <v>168</v>
      </c>
      <c r="B182" s="24" t="s">
        <v>346</v>
      </c>
      <c r="C182" s="25" t="s">
        <v>180</v>
      </c>
      <c r="D182" s="26">
        <v>150</v>
      </c>
      <c r="E182" s="26">
        <v>150</v>
      </c>
    </row>
    <row r="183" spans="1:5" ht="15.75" x14ac:dyDescent="0.25">
      <c r="A183" s="23">
        <v>169</v>
      </c>
      <c r="B183" s="24" t="s">
        <v>347</v>
      </c>
      <c r="C183" s="25" t="s">
        <v>180</v>
      </c>
      <c r="D183" s="26">
        <v>449</v>
      </c>
      <c r="E183" s="26">
        <v>449</v>
      </c>
    </row>
    <row r="184" spans="1:5" ht="31.5" x14ac:dyDescent="0.25">
      <c r="A184" s="23">
        <v>170</v>
      </c>
      <c r="B184" s="24" t="s">
        <v>348</v>
      </c>
      <c r="C184" s="25" t="s">
        <v>180</v>
      </c>
      <c r="D184" s="26">
        <v>271</v>
      </c>
      <c r="E184" s="26">
        <v>271</v>
      </c>
    </row>
    <row r="185" spans="1:5" ht="31.5" x14ac:dyDescent="0.25">
      <c r="A185" s="23">
        <v>171</v>
      </c>
      <c r="B185" s="24" t="s">
        <v>349</v>
      </c>
      <c r="C185" s="25" t="s">
        <v>180</v>
      </c>
      <c r="D185" s="26">
        <v>672</v>
      </c>
      <c r="E185" s="26">
        <v>672</v>
      </c>
    </row>
    <row r="186" spans="1:5" ht="31.5" x14ac:dyDescent="0.25">
      <c r="A186" s="23">
        <v>172</v>
      </c>
      <c r="B186" s="24" t="s">
        <v>350</v>
      </c>
      <c r="C186" s="25" t="s">
        <v>180</v>
      </c>
      <c r="D186" s="26">
        <v>672</v>
      </c>
      <c r="E186" s="26">
        <v>672</v>
      </c>
    </row>
    <row r="187" spans="1:5" ht="31.5" x14ac:dyDescent="0.25">
      <c r="A187" s="23">
        <v>173</v>
      </c>
      <c r="B187" s="24" t="s">
        <v>351</v>
      </c>
      <c r="C187" s="25" t="s">
        <v>180</v>
      </c>
      <c r="D187" s="26">
        <v>672</v>
      </c>
      <c r="E187" s="26">
        <v>672</v>
      </c>
    </row>
    <row r="188" spans="1:5" ht="15.75" x14ac:dyDescent="0.25">
      <c r="A188" s="23">
        <v>174</v>
      </c>
      <c r="B188" s="24" t="s">
        <v>352</v>
      </c>
      <c r="C188" s="25" t="s">
        <v>180</v>
      </c>
      <c r="D188" s="26">
        <v>346</v>
      </c>
      <c r="E188" s="26">
        <v>346</v>
      </c>
    </row>
    <row r="189" spans="1:5" ht="31.5" x14ac:dyDescent="0.25">
      <c r="A189" s="23">
        <v>175</v>
      </c>
      <c r="B189" s="24" t="s">
        <v>353</v>
      </c>
      <c r="C189" s="25" t="s">
        <v>180</v>
      </c>
      <c r="D189" s="26">
        <v>346</v>
      </c>
      <c r="E189" s="26">
        <v>346</v>
      </c>
    </row>
    <row r="190" spans="1:5" ht="31.5" x14ac:dyDescent="0.25">
      <c r="A190" s="23">
        <v>176</v>
      </c>
      <c r="B190" s="24" t="s">
        <v>354</v>
      </c>
      <c r="C190" s="25" t="s">
        <v>180</v>
      </c>
      <c r="D190" s="26">
        <v>442</v>
      </c>
      <c r="E190" s="26">
        <v>442</v>
      </c>
    </row>
    <row r="191" spans="1:5" ht="15.75" x14ac:dyDescent="0.25">
      <c r="A191" s="23">
        <v>177</v>
      </c>
      <c r="B191" s="24" t="s">
        <v>355</v>
      </c>
      <c r="C191" s="25" t="s">
        <v>180</v>
      </c>
      <c r="D191" s="26">
        <v>202</v>
      </c>
      <c r="E191" s="26">
        <v>202</v>
      </c>
    </row>
    <row r="192" spans="1:5" ht="15.75" x14ac:dyDescent="0.25">
      <c r="A192" s="23">
        <v>178</v>
      </c>
      <c r="B192" s="24" t="s">
        <v>324</v>
      </c>
      <c r="C192" s="25" t="s">
        <v>180</v>
      </c>
      <c r="D192" s="26">
        <v>154</v>
      </c>
      <c r="E192" s="26">
        <v>154</v>
      </c>
    </row>
    <row r="193" spans="1:5" ht="31.5" x14ac:dyDescent="0.25">
      <c r="A193" s="23">
        <v>179</v>
      </c>
      <c r="B193" s="24" t="s">
        <v>356</v>
      </c>
      <c r="C193" s="25" t="s">
        <v>180</v>
      </c>
      <c r="D193" s="26">
        <v>490</v>
      </c>
      <c r="E193" s="26">
        <v>490</v>
      </c>
    </row>
    <row r="194" spans="1:5" ht="15.75" x14ac:dyDescent="0.25">
      <c r="A194" s="23">
        <v>180</v>
      </c>
      <c r="B194" s="28" t="s">
        <v>357</v>
      </c>
      <c r="C194" s="25" t="s">
        <v>180</v>
      </c>
      <c r="D194" s="26">
        <v>103</v>
      </c>
      <c r="E194" s="26">
        <v>103</v>
      </c>
    </row>
    <row r="195" spans="1:5" ht="15.75" x14ac:dyDescent="0.25">
      <c r="A195" s="23">
        <v>181</v>
      </c>
      <c r="B195" s="24" t="s">
        <v>358</v>
      </c>
      <c r="C195" s="25" t="s">
        <v>180</v>
      </c>
      <c r="D195" s="26">
        <v>114</v>
      </c>
      <c r="E195" s="26">
        <v>114</v>
      </c>
    </row>
    <row r="196" spans="1:5" ht="31.5" x14ac:dyDescent="0.25">
      <c r="A196" s="23">
        <v>182</v>
      </c>
      <c r="B196" s="24" t="s">
        <v>359</v>
      </c>
      <c r="C196" s="25" t="s">
        <v>180</v>
      </c>
      <c r="D196" s="26">
        <v>199</v>
      </c>
      <c r="E196" s="26">
        <v>199</v>
      </c>
    </row>
    <row r="197" spans="1:5" ht="15.75" x14ac:dyDescent="0.25">
      <c r="A197" s="23">
        <v>183</v>
      </c>
      <c r="B197" s="24" t="s">
        <v>360</v>
      </c>
      <c r="C197" s="25" t="s">
        <v>180</v>
      </c>
      <c r="D197" s="26">
        <v>159</v>
      </c>
      <c r="E197" s="26">
        <v>159</v>
      </c>
    </row>
    <row r="198" spans="1:5" ht="31.5" x14ac:dyDescent="0.25">
      <c r="A198" s="23">
        <v>184</v>
      </c>
      <c r="B198" s="24" t="s">
        <v>361</v>
      </c>
      <c r="C198" s="25" t="s">
        <v>180</v>
      </c>
      <c r="D198" s="26">
        <v>239</v>
      </c>
      <c r="E198" s="26">
        <v>239</v>
      </c>
    </row>
    <row r="199" spans="1:5" ht="15.75" x14ac:dyDescent="0.25">
      <c r="A199" s="23">
        <v>185</v>
      </c>
      <c r="B199" s="24" t="s">
        <v>362</v>
      </c>
      <c r="C199" s="25" t="s">
        <v>180</v>
      </c>
      <c r="D199" s="26">
        <v>195</v>
      </c>
      <c r="E199" s="26">
        <v>195</v>
      </c>
    </row>
    <row r="200" spans="1:5" ht="21" customHeight="1" x14ac:dyDescent="0.25">
      <c r="A200" s="23">
        <v>186</v>
      </c>
      <c r="B200" s="24" t="s">
        <v>363</v>
      </c>
      <c r="C200" s="25" t="s">
        <v>180</v>
      </c>
      <c r="D200" s="26">
        <v>195</v>
      </c>
      <c r="E200" s="26">
        <v>195</v>
      </c>
    </row>
    <row r="201" spans="1:5" ht="31.5" x14ac:dyDescent="0.25">
      <c r="A201" s="23">
        <v>187</v>
      </c>
      <c r="B201" s="24" t="s">
        <v>364</v>
      </c>
      <c r="C201" s="25" t="s">
        <v>180</v>
      </c>
      <c r="D201" s="26">
        <v>301</v>
      </c>
      <c r="E201" s="26">
        <v>301</v>
      </c>
    </row>
    <row r="202" spans="1:5" ht="15.75" x14ac:dyDescent="0.25">
      <c r="A202" s="23">
        <v>188</v>
      </c>
      <c r="B202" s="24" t="s">
        <v>365</v>
      </c>
      <c r="C202" s="25" t="s">
        <v>180</v>
      </c>
      <c r="D202" s="26">
        <v>195</v>
      </c>
      <c r="E202" s="26">
        <v>195</v>
      </c>
    </row>
    <row r="203" spans="1:5" ht="15.75" x14ac:dyDescent="0.25">
      <c r="A203" s="23">
        <v>189</v>
      </c>
      <c r="B203" s="24" t="s">
        <v>366</v>
      </c>
      <c r="C203" s="25" t="s">
        <v>180</v>
      </c>
      <c r="D203" s="26">
        <v>114</v>
      </c>
      <c r="E203" s="26">
        <v>114</v>
      </c>
    </row>
    <row r="204" spans="1:5" ht="15.75" x14ac:dyDescent="0.25">
      <c r="A204" s="23">
        <v>190</v>
      </c>
      <c r="B204" s="24" t="s">
        <v>367</v>
      </c>
      <c r="C204" s="25" t="s">
        <v>180</v>
      </c>
      <c r="D204" s="26">
        <v>81</v>
      </c>
      <c r="E204" s="26">
        <v>81</v>
      </c>
    </row>
    <row r="205" spans="1:5" ht="15.75" x14ac:dyDescent="0.25">
      <c r="A205" s="23">
        <v>191</v>
      </c>
      <c r="B205" s="24" t="s">
        <v>368</v>
      </c>
      <c r="C205" s="25" t="s">
        <v>180</v>
      </c>
      <c r="D205" s="26">
        <v>90</v>
      </c>
      <c r="E205" s="26">
        <v>90</v>
      </c>
    </row>
    <row r="206" spans="1:5" ht="15.75" x14ac:dyDescent="0.25">
      <c r="A206" s="23">
        <v>192</v>
      </c>
      <c r="B206" s="24" t="s">
        <v>369</v>
      </c>
      <c r="C206" s="25" t="s">
        <v>180</v>
      </c>
      <c r="D206" s="26">
        <v>142</v>
      </c>
      <c r="E206" s="26">
        <v>142</v>
      </c>
    </row>
    <row r="207" spans="1:5" ht="31.5" x14ac:dyDescent="0.25">
      <c r="A207" s="23">
        <v>193</v>
      </c>
      <c r="B207" s="24" t="s">
        <v>370</v>
      </c>
      <c r="C207" s="25" t="s">
        <v>180</v>
      </c>
      <c r="D207" s="26">
        <v>81</v>
      </c>
      <c r="E207" s="26">
        <v>81</v>
      </c>
    </row>
    <row r="208" spans="1:5" ht="31.5" x14ac:dyDescent="0.25">
      <c r="A208" s="23">
        <v>194</v>
      </c>
      <c r="B208" s="24" t="s">
        <v>371</v>
      </c>
      <c r="C208" s="25" t="s">
        <v>180</v>
      </c>
      <c r="D208" s="26">
        <v>114</v>
      </c>
      <c r="E208" s="26">
        <v>114</v>
      </c>
    </row>
    <row r="209" spans="1:5" ht="31.5" x14ac:dyDescent="0.25">
      <c r="A209" s="23">
        <v>195</v>
      </c>
      <c r="B209" s="24" t="s">
        <v>372</v>
      </c>
      <c r="C209" s="25" t="s">
        <v>180</v>
      </c>
      <c r="D209" s="26">
        <v>115</v>
      </c>
      <c r="E209" s="26">
        <v>115</v>
      </c>
    </row>
    <row r="210" spans="1:5" ht="31.5" x14ac:dyDescent="0.25">
      <c r="A210" s="23">
        <v>196</v>
      </c>
      <c r="B210" s="24" t="s">
        <v>373</v>
      </c>
      <c r="C210" s="25" t="s">
        <v>180</v>
      </c>
      <c r="D210" s="26">
        <v>138</v>
      </c>
      <c r="E210" s="26">
        <v>138</v>
      </c>
    </row>
    <row r="211" spans="1:5" ht="15.75" x14ac:dyDescent="0.25">
      <c r="A211" s="23">
        <v>197</v>
      </c>
      <c r="B211" s="24" t="s">
        <v>374</v>
      </c>
      <c r="C211" s="25" t="s">
        <v>180</v>
      </c>
      <c r="D211" s="26">
        <v>90</v>
      </c>
      <c r="E211" s="26">
        <v>90</v>
      </c>
    </row>
    <row r="212" spans="1:5" ht="15.75" x14ac:dyDescent="0.25">
      <c r="A212" s="23">
        <v>198</v>
      </c>
      <c r="B212" s="24" t="s">
        <v>375</v>
      </c>
      <c r="C212" s="25" t="s">
        <v>180</v>
      </c>
      <c r="D212" s="26">
        <v>172</v>
      </c>
      <c r="E212" s="26">
        <v>172</v>
      </c>
    </row>
    <row r="213" spans="1:5" ht="19.149999999999999" customHeight="1" x14ac:dyDescent="0.25">
      <c r="A213" s="23">
        <v>199</v>
      </c>
      <c r="B213" s="24" t="s">
        <v>376</v>
      </c>
      <c r="C213" s="25" t="s">
        <v>180</v>
      </c>
      <c r="D213" s="26">
        <v>81</v>
      </c>
      <c r="E213" s="26">
        <v>81</v>
      </c>
    </row>
    <row r="214" spans="1:5" ht="15.75" x14ac:dyDescent="0.25">
      <c r="A214" s="23">
        <v>200</v>
      </c>
      <c r="B214" s="24" t="s">
        <v>377</v>
      </c>
      <c r="C214" s="25" t="s">
        <v>180</v>
      </c>
      <c r="D214" s="26">
        <v>129</v>
      </c>
      <c r="E214" s="26">
        <v>129</v>
      </c>
    </row>
    <row r="215" spans="1:5" ht="15.75" x14ac:dyDescent="0.25">
      <c r="A215" s="23">
        <v>201</v>
      </c>
      <c r="B215" s="24" t="s">
        <v>378</v>
      </c>
      <c r="C215" s="25" t="s">
        <v>180</v>
      </c>
      <c r="D215" s="26">
        <v>81</v>
      </c>
      <c r="E215" s="26">
        <v>81</v>
      </c>
    </row>
    <row r="216" spans="1:5" ht="15.75" x14ac:dyDescent="0.25">
      <c r="A216" s="23">
        <v>202</v>
      </c>
      <c r="B216" s="24" t="s">
        <v>379</v>
      </c>
      <c r="C216" s="25" t="s">
        <v>180</v>
      </c>
      <c r="D216" s="26">
        <v>142</v>
      </c>
      <c r="E216" s="26">
        <v>142</v>
      </c>
    </row>
    <row r="217" spans="1:5" ht="15.75" x14ac:dyDescent="0.25">
      <c r="A217" s="23">
        <v>203</v>
      </c>
      <c r="B217" s="24" t="s">
        <v>380</v>
      </c>
      <c r="C217" s="25" t="s">
        <v>180</v>
      </c>
      <c r="D217" s="26">
        <v>136</v>
      </c>
      <c r="E217" s="26">
        <v>136</v>
      </c>
    </row>
    <row r="218" spans="1:5" ht="15.75" x14ac:dyDescent="0.25">
      <c r="A218" s="23">
        <v>204</v>
      </c>
      <c r="B218" s="24" t="s">
        <v>381</v>
      </c>
      <c r="C218" s="25" t="s">
        <v>180</v>
      </c>
      <c r="D218" s="26">
        <v>133</v>
      </c>
      <c r="E218" s="26">
        <v>133</v>
      </c>
    </row>
    <row r="219" spans="1:5" ht="31.5" x14ac:dyDescent="0.25">
      <c r="A219" s="23">
        <v>205</v>
      </c>
      <c r="B219" s="24" t="s">
        <v>382</v>
      </c>
      <c r="C219" s="25" t="s">
        <v>180</v>
      </c>
      <c r="D219" s="26">
        <v>81</v>
      </c>
      <c r="E219" s="26">
        <v>81</v>
      </c>
    </row>
    <row r="220" spans="1:5" ht="31.5" x14ac:dyDescent="0.25">
      <c r="A220" s="23">
        <v>206</v>
      </c>
      <c r="B220" s="24" t="s">
        <v>383</v>
      </c>
      <c r="C220" s="25" t="s">
        <v>180</v>
      </c>
      <c r="D220" s="26">
        <v>110</v>
      </c>
      <c r="E220" s="26">
        <v>110</v>
      </c>
    </row>
    <row r="221" spans="1:5" ht="15.75" x14ac:dyDescent="0.25">
      <c r="A221" s="23">
        <v>207</v>
      </c>
      <c r="B221" s="24" t="s">
        <v>384</v>
      </c>
      <c r="C221" s="25" t="s">
        <v>180</v>
      </c>
      <c r="D221" s="26">
        <v>103</v>
      </c>
      <c r="E221" s="26">
        <v>103</v>
      </c>
    </row>
    <row r="222" spans="1:5" ht="15.75" x14ac:dyDescent="0.25">
      <c r="A222" s="23">
        <v>208</v>
      </c>
      <c r="B222" s="24" t="s">
        <v>385</v>
      </c>
      <c r="C222" s="25" t="s">
        <v>180</v>
      </c>
      <c r="D222" s="26">
        <v>150</v>
      </c>
      <c r="E222" s="26">
        <v>150</v>
      </c>
    </row>
    <row r="223" spans="1:5" ht="15.75" x14ac:dyDescent="0.25">
      <c r="A223" s="23">
        <v>209</v>
      </c>
      <c r="B223" s="24" t="s">
        <v>386</v>
      </c>
      <c r="C223" s="25" t="s">
        <v>180</v>
      </c>
      <c r="D223" s="26">
        <v>127</v>
      </c>
      <c r="E223" s="26">
        <v>127</v>
      </c>
    </row>
    <row r="224" spans="1:5" ht="15.75" x14ac:dyDescent="0.25">
      <c r="A224" s="23">
        <v>210</v>
      </c>
      <c r="B224" s="24" t="s">
        <v>387</v>
      </c>
      <c r="C224" s="25" t="s">
        <v>180</v>
      </c>
      <c r="D224" s="26">
        <v>127</v>
      </c>
      <c r="E224" s="26">
        <v>127</v>
      </c>
    </row>
    <row r="225" spans="1:5" ht="30.75" customHeight="1" x14ac:dyDescent="0.25">
      <c r="A225" s="23">
        <v>211</v>
      </c>
      <c r="B225" s="63" t="s">
        <v>388</v>
      </c>
      <c r="C225" s="25" t="s">
        <v>180</v>
      </c>
      <c r="D225" s="26">
        <v>114</v>
      </c>
      <c r="E225" s="26">
        <v>114</v>
      </c>
    </row>
    <row r="226" spans="1:5" ht="33" customHeight="1" x14ac:dyDescent="0.25">
      <c r="A226" s="23">
        <v>212</v>
      </c>
      <c r="B226" s="63" t="s">
        <v>389</v>
      </c>
      <c r="C226" s="25" t="s">
        <v>180</v>
      </c>
      <c r="D226" s="26">
        <v>178</v>
      </c>
      <c r="E226" s="26">
        <v>178</v>
      </c>
    </row>
    <row r="227" spans="1:5" ht="15.75" x14ac:dyDescent="0.25">
      <c r="A227" s="23">
        <v>213</v>
      </c>
      <c r="B227" s="24" t="s">
        <v>390</v>
      </c>
      <c r="C227" s="25" t="s">
        <v>180</v>
      </c>
      <c r="D227" s="26">
        <v>90</v>
      </c>
      <c r="E227" s="26">
        <v>90</v>
      </c>
    </row>
    <row r="228" spans="1:5" ht="15.75" x14ac:dyDescent="0.25">
      <c r="A228" s="23">
        <v>214</v>
      </c>
      <c r="B228" s="24" t="s">
        <v>391</v>
      </c>
      <c r="C228" s="25" t="s">
        <v>180</v>
      </c>
      <c r="D228" s="26">
        <v>138</v>
      </c>
      <c r="E228" s="26">
        <v>138</v>
      </c>
    </row>
    <row r="229" spans="1:5" ht="15.75" x14ac:dyDescent="0.25">
      <c r="A229" s="23">
        <v>215</v>
      </c>
      <c r="B229" s="24" t="s">
        <v>392</v>
      </c>
      <c r="C229" s="25" t="s">
        <v>180</v>
      </c>
      <c r="D229" s="26">
        <v>81</v>
      </c>
      <c r="E229" s="26">
        <v>81</v>
      </c>
    </row>
    <row r="230" spans="1:5" ht="15.75" x14ac:dyDescent="0.25">
      <c r="A230" s="23">
        <v>216</v>
      </c>
      <c r="B230" s="28" t="s">
        <v>393</v>
      </c>
      <c r="C230" s="25" t="s">
        <v>180</v>
      </c>
      <c r="D230" s="26">
        <v>114</v>
      </c>
      <c r="E230" s="26">
        <v>114</v>
      </c>
    </row>
    <row r="231" spans="1:5" ht="15.75" x14ac:dyDescent="0.25">
      <c r="A231" s="23">
        <v>217</v>
      </c>
      <c r="B231" s="24" t="s">
        <v>394</v>
      </c>
      <c r="C231" s="25" t="s">
        <v>180</v>
      </c>
      <c r="D231" s="26">
        <v>199</v>
      </c>
      <c r="E231" s="26">
        <v>199</v>
      </c>
    </row>
    <row r="232" spans="1:5" ht="15.75" x14ac:dyDescent="0.25">
      <c r="A232" s="23">
        <v>218</v>
      </c>
      <c r="B232" s="24" t="s">
        <v>395</v>
      </c>
      <c r="C232" s="25" t="s">
        <v>180</v>
      </c>
      <c r="D232" s="26">
        <v>351</v>
      </c>
      <c r="E232" s="26">
        <v>351</v>
      </c>
    </row>
    <row r="233" spans="1:5" ht="15.75" x14ac:dyDescent="0.25">
      <c r="A233" s="23">
        <v>219</v>
      </c>
      <c r="B233" s="24" t="s">
        <v>396</v>
      </c>
      <c r="C233" s="25" t="s">
        <v>180</v>
      </c>
      <c r="D233" s="26">
        <v>297</v>
      </c>
      <c r="E233" s="26">
        <v>297</v>
      </c>
    </row>
    <row r="234" spans="1:5" ht="31.5" x14ac:dyDescent="0.25">
      <c r="A234" s="23">
        <v>220</v>
      </c>
      <c r="B234" s="24" t="s">
        <v>397</v>
      </c>
      <c r="C234" s="25" t="s">
        <v>180</v>
      </c>
      <c r="D234" s="26">
        <v>557</v>
      </c>
      <c r="E234" s="26">
        <v>557</v>
      </c>
    </row>
    <row r="235" spans="1:5" ht="15.75" x14ac:dyDescent="0.25">
      <c r="A235" s="23">
        <v>221</v>
      </c>
      <c r="B235" s="24" t="s">
        <v>398</v>
      </c>
      <c r="C235" s="25" t="s">
        <v>180</v>
      </c>
      <c r="D235" s="26">
        <v>369</v>
      </c>
      <c r="E235" s="26">
        <v>369</v>
      </c>
    </row>
    <row r="236" spans="1:5" ht="15.75" x14ac:dyDescent="0.25">
      <c r="A236" s="23">
        <v>222</v>
      </c>
      <c r="B236" s="24" t="s">
        <v>399</v>
      </c>
      <c r="C236" s="25" t="s">
        <v>180</v>
      </c>
      <c r="D236" s="26">
        <v>56</v>
      </c>
      <c r="E236" s="26">
        <v>56</v>
      </c>
    </row>
    <row r="237" spans="1:5" ht="15.75" x14ac:dyDescent="0.25">
      <c r="A237" s="23">
        <v>223</v>
      </c>
      <c r="B237" s="28" t="s">
        <v>400</v>
      </c>
      <c r="C237" s="25" t="s">
        <v>180</v>
      </c>
      <c r="D237" s="26">
        <v>52</v>
      </c>
      <c r="E237" s="26">
        <v>52</v>
      </c>
    </row>
    <row r="238" spans="1:5" ht="15.75" x14ac:dyDescent="0.25">
      <c r="A238" s="23">
        <v>224</v>
      </c>
      <c r="B238" s="24" t="s">
        <v>401</v>
      </c>
      <c r="C238" s="25" t="s">
        <v>402</v>
      </c>
      <c r="D238" s="26">
        <v>201</v>
      </c>
      <c r="E238" s="26">
        <v>201</v>
      </c>
    </row>
    <row r="239" spans="1:5" ht="15.75" x14ac:dyDescent="0.25">
      <c r="A239" s="23">
        <v>225</v>
      </c>
      <c r="B239" s="24" t="s">
        <v>403</v>
      </c>
      <c r="C239" s="25" t="s">
        <v>402</v>
      </c>
      <c r="D239" s="26">
        <v>192</v>
      </c>
      <c r="E239" s="26">
        <v>192</v>
      </c>
    </row>
    <row r="240" spans="1:5" ht="15.75" x14ac:dyDescent="0.25">
      <c r="A240" s="23">
        <v>226</v>
      </c>
      <c r="B240" s="24" t="s">
        <v>404</v>
      </c>
      <c r="C240" s="25" t="s">
        <v>402</v>
      </c>
      <c r="D240" s="26">
        <v>191</v>
      </c>
      <c r="E240" s="26">
        <v>191</v>
      </c>
    </row>
    <row r="241" spans="1:5" ht="15.75" x14ac:dyDescent="0.25">
      <c r="A241" s="23">
        <v>227</v>
      </c>
      <c r="B241" s="24" t="s">
        <v>405</v>
      </c>
      <c r="C241" s="25" t="s">
        <v>402</v>
      </c>
      <c r="D241" s="26">
        <v>186</v>
      </c>
      <c r="E241" s="26">
        <v>186</v>
      </c>
    </row>
    <row r="242" spans="1:5" ht="15.75" x14ac:dyDescent="0.25">
      <c r="A242" s="23">
        <v>228</v>
      </c>
      <c r="B242" s="24" t="s">
        <v>406</v>
      </c>
      <c r="C242" s="25" t="s">
        <v>402</v>
      </c>
      <c r="D242" s="26">
        <v>192</v>
      </c>
      <c r="E242" s="26">
        <v>192</v>
      </c>
    </row>
    <row r="243" spans="1:5" ht="15.75" x14ac:dyDescent="0.25">
      <c r="A243" s="23">
        <v>229</v>
      </c>
      <c r="B243" s="24" t="s">
        <v>407</v>
      </c>
      <c r="C243" s="25" t="s">
        <v>402</v>
      </c>
      <c r="D243" s="26">
        <v>161</v>
      </c>
      <c r="E243" s="26">
        <v>161</v>
      </c>
    </row>
    <row r="244" spans="1:5" ht="15.75" x14ac:dyDescent="0.25">
      <c r="A244" s="23">
        <v>230</v>
      </c>
      <c r="B244" s="24" t="s">
        <v>408</v>
      </c>
      <c r="C244" s="25" t="s">
        <v>402</v>
      </c>
      <c r="D244" s="26">
        <v>156</v>
      </c>
      <c r="E244" s="26">
        <v>156</v>
      </c>
    </row>
    <row r="245" spans="1:5" ht="15.75" x14ac:dyDescent="0.25">
      <c r="A245" s="23">
        <v>231</v>
      </c>
      <c r="B245" s="24" t="s">
        <v>409</v>
      </c>
      <c r="C245" s="25" t="s">
        <v>402</v>
      </c>
      <c r="D245" s="26">
        <v>162</v>
      </c>
      <c r="E245" s="26">
        <v>162</v>
      </c>
    </row>
    <row r="246" spans="1:5" ht="15.75" x14ac:dyDescent="0.25">
      <c r="A246" s="23">
        <v>232</v>
      </c>
      <c r="B246" s="24" t="s">
        <v>410</v>
      </c>
      <c r="C246" s="25" t="s">
        <v>402</v>
      </c>
      <c r="D246" s="26">
        <v>166</v>
      </c>
      <c r="E246" s="26">
        <v>166</v>
      </c>
    </row>
    <row r="247" spans="1:5" ht="15.75" x14ac:dyDescent="0.25">
      <c r="A247" s="23">
        <v>233</v>
      </c>
      <c r="B247" s="24" t="s">
        <v>411</v>
      </c>
      <c r="C247" s="25" t="s">
        <v>402</v>
      </c>
      <c r="D247" s="26">
        <v>161</v>
      </c>
      <c r="E247" s="26">
        <v>161</v>
      </c>
    </row>
    <row r="248" spans="1:5" ht="15.75" x14ac:dyDescent="0.25">
      <c r="A248" s="23">
        <v>234</v>
      </c>
      <c r="B248" s="24" t="s">
        <v>412</v>
      </c>
      <c r="C248" s="25" t="s">
        <v>402</v>
      </c>
      <c r="D248" s="26">
        <v>88.333333333333329</v>
      </c>
      <c r="E248" s="26">
        <f>D248*1.2</f>
        <v>105.99999999999999</v>
      </c>
    </row>
    <row r="249" spans="1:5" ht="15.75" x14ac:dyDescent="0.25">
      <c r="A249" s="23">
        <v>235</v>
      </c>
      <c r="B249" s="24" t="s">
        <v>413</v>
      </c>
      <c r="C249" s="25" t="s">
        <v>402</v>
      </c>
      <c r="D249" s="26">
        <v>85.833333333333329</v>
      </c>
      <c r="E249" s="26">
        <f t="shared" ref="E249:E270" si="0">D249*1.2</f>
        <v>102.99999999999999</v>
      </c>
    </row>
    <row r="250" spans="1:5" ht="15.75" x14ac:dyDescent="0.25">
      <c r="A250" s="23">
        <v>236</v>
      </c>
      <c r="B250" s="24" t="s">
        <v>414</v>
      </c>
      <c r="C250" s="25" t="s">
        <v>402</v>
      </c>
      <c r="D250" s="26">
        <v>101.66666666666666</v>
      </c>
      <c r="E250" s="26">
        <f t="shared" si="0"/>
        <v>121.99999999999999</v>
      </c>
    </row>
    <row r="251" spans="1:5" ht="15.75" x14ac:dyDescent="0.25">
      <c r="A251" s="23">
        <v>237</v>
      </c>
      <c r="B251" s="24" t="s">
        <v>415</v>
      </c>
      <c r="C251" s="25" t="s">
        <v>402</v>
      </c>
      <c r="D251" s="26">
        <v>126.66666666666666</v>
      </c>
      <c r="E251" s="26">
        <f t="shared" si="0"/>
        <v>151.99999999999997</v>
      </c>
    </row>
    <row r="252" spans="1:5" ht="31.5" x14ac:dyDescent="0.25">
      <c r="A252" s="23">
        <v>238</v>
      </c>
      <c r="B252" s="24" t="s">
        <v>416</v>
      </c>
      <c r="C252" s="25" t="s">
        <v>402</v>
      </c>
      <c r="D252" s="26">
        <v>126.66666666666666</v>
      </c>
      <c r="E252" s="26">
        <f t="shared" si="0"/>
        <v>151.99999999999997</v>
      </c>
    </row>
    <row r="253" spans="1:5" ht="15.75" x14ac:dyDescent="0.25">
      <c r="A253" s="23">
        <v>239</v>
      </c>
      <c r="B253" s="24" t="s">
        <v>417</v>
      </c>
      <c r="C253" s="25" t="s">
        <v>402</v>
      </c>
      <c r="D253" s="26">
        <v>104.16666666666666</v>
      </c>
      <c r="E253" s="26">
        <f t="shared" si="0"/>
        <v>124.99999999999999</v>
      </c>
    </row>
    <row r="254" spans="1:5" ht="15.75" x14ac:dyDescent="0.25">
      <c r="A254" s="23">
        <v>240</v>
      </c>
      <c r="B254" s="24" t="s">
        <v>418</v>
      </c>
      <c r="C254" s="25" t="s">
        <v>402</v>
      </c>
      <c r="D254" s="26">
        <v>88.333333333333329</v>
      </c>
      <c r="E254" s="26">
        <f t="shared" si="0"/>
        <v>105.99999999999999</v>
      </c>
    </row>
    <row r="255" spans="1:5" ht="15.75" x14ac:dyDescent="0.25">
      <c r="A255" s="23">
        <v>241</v>
      </c>
      <c r="B255" s="24" t="s">
        <v>419</v>
      </c>
      <c r="C255" s="25" t="s">
        <v>402</v>
      </c>
      <c r="D255" s="26">
        <v>85.833333333333329</v>
      </c>
      <c r="E255" s="26">
        <f t="shared" si="0"/>
        <v>102.99999999999999</v>
      </c>
    </row>
    <row r="256" spans="1:5" ht="15.75" x14ac:dyDescent="0.25">
      <c r="A256" s="23">
        <v>242</v>
      </c>
      <c r="B256" s="24" t="s">
        <v>420</v>
      </c>
      <c r="C256" s="25" t="s">
        <v>402</v>
      </c>
      <c r="D256" s="26">
        <v>85.833333333333329</v>
      </c>
      <c r="E256" s="26">
        <f t="shared" si="0"/>
        <v>102.99999999999999</v>
      </c>
    </row>
    <row r="257" spans="1:5" ht="15.75" x14ac:dyDescent="0.25">
      <c r="A257" s="23">
        <v>243</v>
      </c>
      <c r="B257" s="24" t="s">
        <v>421</v>
      </c>
      <c r="C257" s="25" t="s">
        <v>402</v>
      </c>
      <c r="D257" s="26">
        <v>88.333333333333329</v>
      </c>
      <c r="E257" s="26">
        <f t="shared" si="0"/>
        <v>105.99999999999999</v>
      </c>
    </row>
    <row r="258" spans="1:5" ht="15.75" x14ac:dyDescent="0.25">
      <c r="A258" s="23">
        <v>244</v>
      </c>
      <c r="B258" s="24" t="s">
        <v>422</v>
      </c>
      <c r="C258" s="25" t="s">
        <v>402</v>
      </c>
      <c r="D258" s="26">
        <v>146.66666666666666</v>
      </c>
      <c r="E258" s="26">
        <f t="shared" si="0"/>
        <v>175.99999999999997</v>
      </c>
    </row>
    <row r="259" spans="1:5" ht="15.75" x14ac:dyDescent="0.25">
      <c r="A259" s="23">
        <v>245</v>
      </c>
      <c r="B259" s="24" t="s">
        <v>423</v>
      </c>
      <c r="C259" s="25" t="s">
        <v>402</v>
      </c>
      <c r="D259" s="26">
        <v>158.33333333333331</v>
      </c>
      <c r="E259" s="26">
        <f t="shared" si="0"/>
        <v>189.99999999999997</v>
      </c>
    </row>
    <row r="260" spans="1:5" ht="15.75" x14ac:dyDescent="0.25">
      <c r="A260" s="23">
        <v>246</v>
      </c>
      <c r="B260" s="24" t="s">
        <v>424</v>
      </c>
      <c r="C260" s="25" t="s">
        <v>402</v>
      </c>
      <c r="D260" s="26">
        <v>126.66666666666666</v>
      </c>
      <c r="E260" s="26">
        <f t="shared" si="0"/>
        <v>151.99999999999997</v>
      </c>
    </row>
    <row r="261" spans="1:5" ht="15.75" x14ac:dyDescent="0.25">
      <c r="A261" s="23">
        <v>247</v>
      </c>
      <c r="B261" s="24" t="s">
        <v>425</v>
      </c>
      <c r="C261" s="25" t="s">
        <v>402</v>
      </c>
      <c r="D261" s="26">
        <v>126.66666666666666</v>
      </c>
      <c r="E261" s="26">
        <f t="shared" si="0"/>
        <v>151.99999999999997</v>
      </c>
    </row>
    <row r="262" spans="1:5" ht="15.75" x14ac:dyDescent="0.25">
      <c r="A262" s="23">
        <v>248</v>
      </c>
      <c r="B262" s="24" t="s">
        <v>426</v>
      </c>
      <c r="C262" s="25" t="s">
        <v>402</v>
      </c>
      <c r="D262" s="26">
        <v>146.66666666666666</v>
      </c>
      <c r="E262" s="26">
        <f t="shared" si="0"/>
        <v>175.99999999999997</v>
      </c>
    </row>
    <row r="263" spans="1:5" ht="15.75" x14ac:dyDescent="0.25">
      <c r="A263" s="23">
        <v>249</v>
      </c>
      <c r="B263" s="24" t="s">
        <v>427</v>
      </c>
      <c r="C263" s="25" t="s">
        <v>402</v>
      </c>
      <c r="D263" s="26">
        <v>152.5</v>
      </c>
      <c r="E263" s="26">
        <f t="shared" si="0"/>
        <v>183</v>
      </c>
    </row>
    <row r="264" spans="1:5" ht="15.75" x14ac:dyDescent="0.25">
      <c r="A264" s="23">
        <v>250</v>
      </c>
      <c r="B264" s="24" t="s">
        <v>428</v>
      </c>
      <c r="C264" s="25" t="s">
        <v>402</v>
      </c>
      <c r="D264" s="26">
        <v>111.66666666666666</v>
      </c>
      <c r="E264" s="26">
        <f t="shared" si="0"/>
        <v>133.99999999999997</v>
      </c>
    </row>
    <row r="265" spans="1:5" ht="15.75" x14ac:dyDescent="0.25">
      <c r="A265" s="23">
        <v>251</v>
      </c>
      <c r="B265" s="24" t="s">
        <v>429</v>
      </c>
      <c r="C265" s="25" t="s">
        <v>402</v>
      </c>
      <c r="D265" s="26">
        <v>90.833333333333329</v>
      </c>
      <c r="E265" s="26">
        <f t="shared" si="0"/>
        <v>108.99999999999999</v>
      </c>
    </row>
    <row r="266" spans="1:5" ht="15.75" x14ac:dyDescent="0.25">
      <c r="A266" s="23">
        <v>252</v>
      </c>
      <c r="B266" s="24" t="s">
        <v>430</v>
      </c>
      <c r="C266" s="25" t="s">
        <v>402</v>
      </c>
      <c r="D266" s="26">
        <v>85.833333333333329</v>
      </c>
      <c r="E266" s="26">
        <f t="shared" si="0"/>
        <v>102.99999999999999</v>
      </c>
    </row>
    <row r="267" spans="1:5" ht="15.75" x14ac:dyDescent="0.25">
      <c r="A267" s="23">
        <v>253</v>
      </c>
      <c r="B267" s="24" t="s">
        <v>431</v>
      </c>
      <c r="C267" s="25" t="s">
        <v>402</v>
      </c>
      <c r="D267" s="26">
        <v>101.66666666666666</v>
      </c>
      <c r="E267" s="26">
        <f t="shared" si="0"/>
        <v>121.99999999999999</v>
      </c>
    </row>
    <row r="268" spans="1:5" ht="15.75" x14ac:dyDescent="0.25">
      <c r="A268" s="23">
        <v>254</v>
      </c>
      <c r="B268" s="24" t="s">
        <v>432</v>
      </c>
      <c r="C268" s="25" t="s">
        <v>402</v>
      </c>
      <c r="D268" s="26">
        <v>121.66666666666666</v>
      </c>
      <c r="E268" s="26">
        <f t="shared" si="0"/>
        <v>145.99999999999997</v>
      </c>
    </row>
    <row r="269" spans="1:5" ht="15.75" x14ac:dyDescent="0.25">
      <c r="A269" s="23">
        <v>255</v>
      </c>
      <c r="B269" s="24" t="s">
        <v>433</v>
      </c>
      <c r="C269" s="25" t="s">
        <v>402</v>
      </c>
      <c r="D269" s="26">
        <v>121.66666666666666</v>
      </c>
      <c r="E269" s="26">
        <f t="shared" si="0"/>
        <v>145.99999999999997</v>
      </c>
    </row>
    <row r="270" spans="1:5" ht="15.75" x14ac:dyDescent="0.25">
      <c r="A270" s="23">
        <v>256</v>
      </c>
      <c r="B270" s="24" t="s">
        <v>434</v>
      </c>
      <c r="C270" s="25" t="s">
        <v>402</v>
      </c>
      <c r="D270" s="26">
        <v>189.16666666666666</v>
      </c>
      <c r="E270" s="26">
        <f t="shared" si="0"/>
        <v>226.99999999999997</v>
      </c>
    </row>
    <row r="271" spans="1:5" ht="15.75" x14ac:dyDescent="0.25">
      <c r="A271" s="23">
        <v>257</v>
      </c>
      <c r="B271" s="24" t="s">
        <v>435</v>
      </c>
      <c r="C271" s="25" t="s">
        <v>402</v>
      </c>
      <c r="D271" s="26">
        <v>109</v>
      </c>
      <c r="E271" s="26">
        <v>109</v>
      </c>
    </row>
    <row r="272" spans="1:5" ht="15.75" x14ac:dyDescent="0.25">
      <c r="A272" s="23">
        <v>258</v>
      </c>
      <c r="B272" s="24" t="s">
        <v>436</v>
      </c>
      <c r="C272" s="25" t="s">
        <v>402</v>
      </c>
      <c r="D272" s="26">
        <v>109</v>
      </c>
      <c r="E272" s="26">
        <v>109</v>
      </c>
    </row>
    <row r="273" spans="1:5" ht="16.899999999999999" customHeight="1" x14ac:dyDescent="0.25">
      <c r="A273" s="23">
        <v>259</v>
      </c>
      <c r="B273" s="28" t="s">
        <v>437</v>
      </c>
      <c r="C273" s="25" t="s">
        <v>438</v>
      </c>
      <c r="D273" s="26">
        <v>75</v>
      </c>
      <c r="E273" s="26">
        <v>75</v>
      </c>
    </row>
    <row r="274" spans="1:5" ht="47.25" x14ac:dyDescent="0.25">
      <c r="A274" s="23">
        <v>260</v>
      </c>
      <c r="B274" s="24" t="s">
        <v>439</v>
      </c>
      <c r="C274" s="25" t="s">
        <v>438</v>
      </c>
      <c r="D274" s="26">
        <v>287</v>
      </c>
      <c r="E274" s="26">
        <v>287</v>
      </c>
    </row>
    <row r="275" spans="1:5" ht="47.25" x14ac:dyDescent="0.25">
      <c r="A275" s="23">
        <v>261</v>
      </c>
      <c r="B275" s="24" t="s">
        <v>440</v>
      </c>
      <c r="C275" s="25" t="s">
        <v>438</v>
      </c>
      <c r="D275" s="26">
        <v>198</v>
      </c>
      <c r="E275" s="26">
        <v>198</v>
      </c>
    </row>
    <row r="276" spans="1:5" ht="31.5" x14ac:dyDescent="0.25">
      <c r="A276" s="23">
        <v>262</v>
      </c>
      <c r="B276" s="24" t="s">
        <v>441</v>
      </c>
      <c r="C276" s="25" t="s">
        <v>438</v>
      </c>
      <c r="D276" s="26">
        <v>249</v>
      </c>
      <c r="E276" s="26">
        <v>249</v>
      </c>
    </row>
    <row r="277" spans="1:5" ht="31.5" x14ac:dyDescent="0.25">
      <c r="A277" s="23">
        <v>263</v>
      </c>
      <c r="B277" s="24" t="s">
        <v>442</v>
      </c>
      <c r="C277" s="25" t="s">
        <v>438</v>
      </c>
      <c r="D277" s="26">
        <v>201</v>
      </c>
      <c r="E277" s="26">
        <v>201</v>
      </c>
    </row>
    <row r="278" spans="1:5" ht="50.25" customHeight="1" x14ac:dyDescent="0.25">
      <c r="A278" s="23">
        <v>264</v>
      </c>
      <c r="B278" s="63" t="s">
        <v>443</v>
      </c>
      <c r="C278" s="25" t="s">
        <v>438</v>
      </c>
      <c r="D278" s="26">
        <v>214</v>
      </c>
      <c r="E278" s="26">
        <v>214</v>
      </c>
    </row>
    <row r="279" spans="1:5" ht="47.25" x14ac:dyDescent="0.25">
      <c r="A279" s="23">
        <v>265</v>
      </c>
      <c r="B279" s="24" t="s">
        <v>444</v>
      </c>
      <c r="C279" s="25" t="s">
        <v>438</v>
      </c>
      <c r="D279" s="26">
        <v>166</v>
      </c>
      <c r="E279" s="26">
        <v>166</v>
      </c>
    </row>
    <row r="280" spans="1:5" ht="31.5" x14ac:dyDescent="0.25">
      <c r="A280" s="23">
        <v>266</v>
      </c>
      <c r="B280" s="24" t="s">
        <v>445</v>
      </c>
      <c r="C280" s="25" t="s">
        <v>438</v>
      </c>
      <c r="D280" s="26">
        <v>251</v>
      </c>
      <c r="E280" s="26">
        <v>251</v>
      </c>
    </row>
    <row r="281" spans="1:5" ht="31.5" x14ac:dyDescent="0.25">
      <c r="A281" s="23">
        <v>267</v>
      </c>
      <c r="B281" s="24" t="s">
        <v>446</v>
      </c>
      <c r="C281" s="25" t="s">
        <v>438</v>
      </c>
      <c r="D281" s="26">
        <v>203</v>
      </c>
      <c r="E281" s="26">
        <v>203</v>
      </c>
    </row>
    <row r="282" spans="1:5" ht="22.15" customHeight="1" x14ac:dyDescent="0.25">
      <c r="A282" s="23">
        <v>268</v>
      </c>
      <c r="B282" s="24" t="s">
        <v>447</v>
      </c>
      <c r="C282" s="25" t="s">
        <v>438</v>
      </c>
      <c r="D282" s="26">
        <v>303</v>
      </c>
      <c r="E282" s="26">
        <v>303</v>
      </c>
    </row>
    <row r="283" spans="1:5" ht="28.15" customHeight="1" x14ac:dyDescent="0.25">
      <c r="A283" s="23">
        <v>269</v>
      </c>
      <c r="B283" s="24" t="s">
        <v>448</v>
      </c>
      <c r="C283" s="25" t="s">
        <v>438</v>
      </c>
      <c r="D283" s="26">
        <v>208</v>
      </c>
      <c r="E283" s="26">
        <v>208</v>
      </c>
    </row>
    <row r="284" spans="1:5" ht="31.5" x14ac:dyDescent="0.25">
      <c r="A284" s="23">
        <v>270</v>
      </c>
      <c r="B284" s="24" t="s">
        <v>449</v>
      </c>
      <c r="C284" s="25" t="s">
        <v>438</v>
      </c>
      <c r="D284" s="26">
        <v>203</v>
      </c>
      <c r="E284" s="26">
        <v>203</v>
      </c>
    </row>
    <row r="285" spans="1:5" ht="31.5" x14ac:dyDescent="0.25">
      <c r="A285" s="23">
        <v>271</v>
      </c>
      <c r="B285" s="24" t="s">
        <v>450</v>
      </c>
      <c r="C285" s="25" t="s">
        <v>438</v>
      </c>
      <c r="D285" s="26">
        <v>203</v>
      </c>
      <c r="E285" s="26">
        <v>203</v>
      </c>
    </row>
    <row r="286" spans="1:5" ht="31.5" x14ac:dyDescent="0.25">
      <c r="A286" s="23">
        <v>272</v>
      </c>
      <c r="B286" s="24" t="s">
        <v>451</v>
      </c>
      <c r="C286" s="25" t="s">
        <v>438</v>
      </c>
      <c r="D286" s="26">
        <v>332</v>
      </c>
      <c r="E286" s="26">
        <v>332</v>
      </c>
    </row>
    <row r="287" spans="1:5" ht="31.5" x14ac:dyDescent="0.25">
      <c r="A287" s="23">
        <v>273</v>
      </c>
      <c r="B287" s="24" t="s">
        <v>452</v>
      </c>
      <c r="C287" s="25" t="s">
        <v>438</v>
      </c>
      <c r="D287" s="26">
        <v>332</v>
      </c>
      <c r="E287" s="26">
        <v>332</v>
      </c>
    </row>
    <row r="288" spans="1:5" ht="31.5" x14ac:dyDescent="0.25">
      <c r="A288" s="23">
        <v>274</v>
      </c>
      <c r="B288" s="24" t="s">
        <v>453</v>
      </c>
      <c r="C288" s="25" t="s">
        <v>438</v>
      </c>
      <c r="D288" s="26">
        <v>212</v>
      </c>
      <c r="E288" s="26">
        <v>212</v>
      </c>
    </row>
    <row r="289" spans="1:5" ht="31.5" x14ac:dyDescent="0.25">
      <c r="A289" s="23">
        <v>275</v>
      </c>
      <c r="B289" s="24" t="s">
        <v>454</v>
      </c>
      <c r="C289" s="25" t="s">
        <v>438</v>
      </c>
      <c r="D289" s="26">
        <v>164</v>
      </c>
      <c r="E289" s="26">
        <v>164</v>
      </c>
    </row>
    <row r="290" spans="1:5" ht="31.5" x14ac:dyDescent="0.25">
      <c r="A290" s="23">
        <v>276</v>
      </c>
      <c r="B290" s="24" t="s">
        <v>455</v>
      </c>
      <c r="C290" s="25" t="s">
        <v>438</v>
      </c>
      <c r="D290" s="26">
        <v>214</v>
      </c>
      <c r="E290" s="26">
        <v>214</v>
      </c>
    </row>
    <row r="291" spans="1:5" ht="31.5" x14ac:dyDescent="0.25">
      <c r="A291" s="23">
        <v>277</v>
      </c>
      <c r="B291" s="24" t="s">
        <v>456</v>
      </c>
      <c r="C291" s="25" t="s">
        <v>438</v>
      </c>
      <c r="D291" s="26">
        <v>166</v>
      </c>
      <c r="E291" s="26">
        <v>166</v>
      </c>
    </row>
    <row r="292" spans="1:5" ht="31.5" x14ac:dyDescent="0.25">
      <c r="A292" s="23">
        <v>278</v>
      </c>
      <c r="B292" s="24" t="s">
        <v>457</v>
      </c>
      <c r="C292" s="25" t="s">
        <v>438</v>
      </c>
      <c r="D292" s="26">
        <v>213</v>
      </c>
      <c r="E292" s="26">
        <v>213</v>
      </c>
    </row>
    <row r="293" spans="1:5" ht="31.5" x14ac:dyDescent="0.25">
      <c r="A293" s="23">
        <v>279</v>
      </c>
      <c r="B293" s="24" t="s">
        <v>458</v>
      </c>
      <c r="C293" s="25" t="s">
        <v>438</v>
      </c>
      <c r="D293" s="26">
        <v>165</v>
      </c>
      <c r="E293" s="26">
        <v>165</v>
      </c>
    </row>
    <row r="294" spans="1:5" ht="31.5" x14ac:dyDescent="0.25">
      <c r="A294" s="23">
        <v>280</v>
      </c>
      <c r="B294" s="24" t="s">
        <v>459</v>
      </c>
      <c r="C294" s="25" t="s">
        <v>438</v>
      </c>
      <c r="D294" s="26">
        <v>262</v>
      </c>
      <c r="E294" s="26">
        <v>262</v>
      </c>
    </row>
    <row r="295" spans="1:5" ht="31.5" x14ac:dyDescent="0.25">
      <c r="A295" s="23">
        <v>281</v>
      </c>
      <c r="B295" s="24" t="s">
        <v>460</v>
      </c>
      <c r="C295" s="25" t="s">
        <v>438</v>
      </c>
      <c r="D295" s="26">
        <v>213</v>
      </c>
      <c r="E295" s="26">
        <v>213</v>
      </c>
    </row>
    <row r="296" spans="1:5" ht="31.5" x14ac:dyDescent="0.25">
      <c r="A296" s="23">
        <v>282</v>
      </c>
      <c r="B296" s="24" t="s">
        <v>461</v>
      </c>
      <c r="C296" s="25" t="s">
        <v>438</v>
      </c>
      <c r="D296" s="26">
        <v>214</v>
      </c>
      <c r="E296" s="26">
        <v>214</v>
      </c>
    </row>
    <row r="297" spans="1:5" ht="31.5" x14ac:dyDescent="0.25">
      <c r="A297" s="23">
        <v>283</v>
      </c>
      <c r="B297" s="24" t="s">
        <v>462</v>
      </c>
      <c r="C297" s="25" t="s">
        <v>438</v>
      </c>
      <c r="D297" s="26">
        <v>214</v>
      </c>
      <c r="E297" s="26">
        <v>214</v>
      </c>
    </row>
    <row r="298" spans="1:5" ht="31.5" x14ac:dyDescent="0.25">
      <c r="A298" s="23">
        <v>284</v>
      </c>
      <c r="B298" s="24" t="s">
        <v>463</v>
      </c>
      <c r="C298" s="25" t="s">
        <v>438</v>
      </c>
      <c r="D298" s="26">
        <v>337</v>
      </c>
      <c r="E298" s="26">
        <v>337</v>
      </c>
    </row>
    <row r="299" spans="1:5" ht="31.5" x14ac:dyDescent="0.25">
      <c r="A299" s="23">
        <v>285</v>
      </c>
      <c r="B299" s="24" t="s">
        <v>464</v>
      </c>
      <c r="C299" s="25" t="s">
        <v>438</v>
      </c>
      <c r="D299" s="26">
        <v>337</v>
      </c>
      <c r="E299" s="26">
        <v>337</v>
      </c>
    </row>
    <row r="300" spans="1:5" ht="31.5" x14ac:dyDescent="0.25">
      <c r="A300" s="23">
        <v>286</v>
      </c>
      <c r="B300" s="24" t="s">
        <v>465</v>
      </c>
      <c r="C300" s="25" t="s">
        <v>438</v>
      </c>
      <c r="D300" s="26">
        <v>100</v>
      </c>
      <c r="E300" s="26">
        <v>100</v>
      </c>
    </row>
    <row r="301" spans="1:5" ht="31.5" x14ac:dyDescent="0.25">
      <c r="A301" s="23">
        <v>287</v>
      </c>
      <c r="B301" s="24" t="s">
        <v>466</v>
      </c>
      <c r="C301" s="25" t="s">
        <v>438</v>
      </c>
      <c r="D301" s="26">
        <v>83</v>
      </c>
      <c r="E301" s="26">
        <v>83</v>
      </c>
    </row>
    <row r="302" spans="1:5" ht="47.25" x14ac:dyDescent="0.25">
      <c r="A302" s="23">
        <v>288</v>
      </c>
      <c r="B302" s="24" t="s">
        <v>467</v>
      </c>
      <c r="C302" s="25" t="s">
        <v>438</v>
      </c>
      <c r="D302" s="26">
        <v>215</v>
      </c>
      <c r="E302" s="26">
        <v>215</v>
      </c>
    </row>
    <row r="303" spans="1:5" ht="47.25" x14ac:dyDescent="0.25">
      <c r="A303" s="23">
        <v>289</v>
      </c>
      <c r="B303" s="24" t="s">
        <v>468</v>
      </c>
      <c r="C303" s="25" t="s">
        <v>438</v>
      </c>
      <c r="D303" s="26">
        <v>215</v>
      </c>
      <c r="E303" s="26">
        <v>215</v>
      </c>
    </row>
    <row r="304" spans="1:5" ht="31.5" x14ac:dyDescent="0.25">
      <c r="A304" s="23">
        <v>290</v>
      </c>
      <c r="B304" s="24" t="s">
        <v>469</v>
      </c>
      <c r="C304" s="25" t="s">
        <v>438</v>
      </c>
      <c r="D304" s="26">
        <v>166</v>
      </c>
      <c r="E304" s="26">
        <v>166</v>
      </c>
    </row>
    <row r="305" spans="1:5" ht="39" customHeight="1" x14ac:dyDescent="0.25">
      <c r="A305" s="23">
        <v>291</v>
      </c>
      <c r="B305" s="24" t="s">
        <v>470</v>
      </c>
      <c r="C305" s="25" t="s">
        <v>438</v>
      </c>
      <c r="D305" s="26">
        <v>214</v>
      </c>
      <c r="E305" s="26">
        <v>214</v>
      </c>
    </row>
    <row r="306" spans="1:5" ht="94.5" x14ac:dyDescent="0.25">
      <c r="A306" s="23">
        <v>292</v>
      </c>
      <c r="B306" s="24" t="s">
        <v>471</v>
      </c>
      <c r="C306" s="29" t="s">
        <v>472</v>
      </c>
      <c r="D306" s="26">
        <v>8500</v>
      </c>
      <c r="E306" s="26">
        <v>8500</v>
      </c>
    </row>
    <row r="307" spans="1:5" ht="78.75" x14ac:dyDescent="0.25">
      <c r="A307" s="23">
        <v>293</v>
      </c>
      <c r="B307" s="24" t="s">
        <v>473</v>
      </c>
      <c r="C307" s="29" t="s">
        <v>474</v>
      </c>
      <c r="D307" s="26">
        <v>861</v>
      </c>
      <c r="E307" s="26">
        <v>861</v>
      </c>
    </row>
    <row r="308" spans="1:5" ht="94.5" x14ac:dyDescent="0.25">
      <c r="A308" s="23">
        <v>294</v>
      </c>
      <c r="B308" s="24" t="s">
        <v>475</v>
      </c>
      <c r="C308" s="29" t="s">
        <v>472</v>
      </c>
      <c r="D308" s="26">
        <v>8200</v>
      </c>
      <c r="E308" s="26">
        <v>8200</v>
      </c>
    </row>
    <row r="309" spans="1:5" ht="15.75" x14ac:dyDescent="0.25">
      <c r="A309" s="23">
        <v>295</v>
      </c>
      <c r="B309" s="30" t="s">
        <v>476</v>
      </c>
      <c r="C309" s="25" t="s">
        <v>180</v>
      </c>
      <c r="D309" s="31">
        <v>1237</v>
      </c>
      <c r="E309" s="31">
        <v>1237</v>
      </c>
    </row>
    <row r="310" spans="1:5" ht="31.5" x14ac:dyDescent="0.25">
      <c r="A310" s="23">
        <v>296</v>
      </c>
      <c r="B310" s="30" t="s">
        <v>477</v>
      </c>
      <c r="C310" s="25" t="s">
        <v>180</v>
      </c>
      <c r="D310" s="31">
        <v>1818</v>
      </c>
      <c r="E310" s="31">
        <v>1818</v>
      </c>
    </row>
    <row r="311" spans="1:5" ht="15.75" x14ac:dyDescent="0.25">
      <c r="A311" s="23">
        <v>297</v>
      </c>
      <c r="B311" s="30" t="s">
        <v>478</v>
      </c>
      <c r="C311" s="25" t="s">
        <v>180</v>
      </c>
      <c r="D311" s="31">
        <v>1409</v>
      </c>
      <c r="E311" s="31">
        <v>1409</v>
      </c>
    </row>
    <row r="312" spans="1:5" ht="31.5" x14ac:dyDescent="0.25">
      <c r="A312" s="23">
        <v>298</v>
      </c>
      <c r="B312" s="30" t="s">
        <v>479</v>
      </c>
      <c r="C312" s="25" t="s">
        <v>180</v>
      </c>
      <c r="D312" s="31">
        <v>1968</v>
      </c>
      <c r="E312" s="31">
        <v>1968</v>
      </c>
    </row>
    <row r="313" spans="1:5" ht="31.5" x14ac:dyDescent="0.25">
      <c r="A313" s="23">
        <v>299</v>
      </c>
      <c r="B313" s="30" t="s">
        <v>480</v>
      </c>
      <c r="C313" s="25" t="s">
        <v>180</v>
      </c>
      <c r="D313" s="31">
        <v>1665</v>
      </c>
      <c r="E313" s="31">
        <v>1665</v>
      </c>
    </row>
    <row r="314" spans="1:5" ht="47.25" x14ac:dyDescent="0.25">
      <c r="A314" s="23">
        <v>300</v>
      </c>
      <c r="B314" s="30" t="s">
        <v>481</v>
      </c>
      <c r="C314" s="25" t="s">
        <v>180</v>
      </c>
      <c r="D314" s="31">
        <v>1967</v>
      </c>
      <c r="E314" s="31">
        <v>1967</v>
      </c>
    </row>
    <row r="315" spans="1:5" ht="15.75" x14ac:dyDescent="0.25">
      <c r="A315" s="23">
        <v>301</v>
      </c>
      <c r="B315" s="30" t="s">
        <v>482</v>
      </c>
      <c r="C315" s="25" t="s">
        <v>180</v>
      </c>
      <c r="D315" s="31">
        <v>1408</v>
      </c>
      <c r="E315" s="31">
        <v>1408</v>
      </c>
    </row>
    <row r="316" spans="1:5" ht="31.5" x14ac:dyDescent="0.25">
      <c r="A316" s="23">
        <v>302</v>
      </c>
      <c r="B316" s="30" t="s">
        <v>483</v>
      </c>
      <c r="C316" s="25" t="s">
        <v>180</v>
      </c>
      <c r="D316" s="31">
        <v>1949</v>
      </c>
      <c r="E316" s="31">
        <v>1949</v>
      </c>
    </row>
    <row r="317" spans="1:5" ht="31.5" x14ac:dyDescent="0.25">
      <c r="A317" s="23">
        <v>303</v>
      </c>
      <c r="B317" s="30" t="s">
        <v>484</v>
      </c>
      <c r="C317" s="25" t="s">
        <v>180</v>
      </c>
      <c r="D317" s="31">
        <v>1836</v>
      </c>
      <c r="E317" s="31">
        <v>1836</v>
      </c>
    </row>
    <row r="318" spans="1:5" ht="47.25" x14ac:dyDescent="0.25">
      <c r="A318" s="23">
        <v>304</v>
      </c>
      <c r="B318" s="30" t="s">
        <v>485</v>
      </c>
      <c r="C318" s="25" t="s">
        <v>180</v>
      </c>
      <c r="D318" s="31">
        <v>2083</v>
      </c>
      <c r="E318" s="31">
        <v>2083</v>
      </c>
    </row>
    <row r="319" spans="1:5" ht="31.5" x14ac:dyDescent="0.25">
      <c r="A319" s="23">
        <v>305</v>
      </c>
      <c r="B319" s="30" t="s">
        <v>486</v>
      </c>
      <c r="C319" s="25" t="s">
        <v>180</v>
      </c>
      <c r="D319" s="31">
        <v>1422</v>
      </c>
      <c r="E319" s="31">
        <v>1422</v>
      </c>
    </row>
    <row r="320" spans="1:5" ht="47.25" x14ac:dyDescent="0.25">
      <c r="A320" s="23">
        <v>306</v>
      </c>
      <c r="B320" s="30" t="s">
        <v>487</v>
      </c>
      <c r="C320" s="25" t="s">
        <v>180</v>
      </c>
      <c r="D320" s="31">
        <v>2083</v>
      </c>
      <c r="E320" s="31">
        <v>2083</v>
      </c>
    </row>
    <row r="321" spans="1:5" ht="31.5" x14ac:dyDescent="0.25">
      <c r="A321" s="23">
        <v>307</v>
      </c>
      <c r="B321" s="30" t="s">
        <v>488</v>
      </c>
      <c r="C321" s="25" t="s">
        <v>180</v>
      </c>
      <c r="D321" s="31">
        <v>1908</v>
      </c>
      <c r="E321" s="31">
        <v>1908</v>
      </c>
    </row>
    <row r="322" spans="1:5" ht="47.25" x14ac:dyDescent="0.25">
      <c r="A322" s="23">
        <v>308</v>
      </c>
      <c r="B322" s="30" t="s">
        <v>489</v>
      </c>
      <c r="C322" s="25" t="s">
        <v>180</v>
      </c>
      <c r="D322" s="31">
        <v>2244</v>
      </c>
      <c r="E322" s="31">
        <v>2244</v>
      </c>
    </row>
    <row r="323" spans="1:5" ht="31.5" x14ac:dyDescent="0.25">
      <c r="A323" s="23">
        <v>309</v>
      </c>
      <c r="B323" s="30" t="s">
        <v>490</v>
      </c>
      <c r="C323" s="25" t="s">
        <v>180</v>
      </c>
      <c r="D323" s="31">
        <v>1422</v>
      </c>
      <c r="E323" s="31">
        <v>1422</v>
      </c>
    </row>
    <row r="324" spans="1:5" ht="47.25" x14ac:dyDescent="0.25">
      <c r="A324" s="23">
        <v>310</v>
      </c>
      <c r="B324" s="30" t="s">
        <v>491</v>
      </c>
      <c r="C324" s="25" t="s">
        <v>180</v>
      </c>
      <c r="D324" s="31">
        <v>2083</v>
      </c>
      <c r="E324" s="31">
        <v>2083</v>
      </c>
    </row>
    <row r="325" spans="1:5" ht="31.5" x14ac:dyDescent="0.25">
      <c r="A325" s="23">
        <v>311</v>
      </c>
      <c r="B325" s="30" t="s">
        <v>492</v>
      </c>
      <c r="C325" s="25" t="s">
        <v>180</v>
      </c>
      <c r="D325" s="31">
        <v>1587</v>
      </c>
      <c r="E325" s="31">
        <v>1587</v>
      </c>
    </row>
    <row r="326" spans="1:5" ht="47.25" x14ac:dyDescent="0.25">
      <c r="A326" s="23">
        <v>312</v>
      </c>
      <c r="B326" s="30" t="s">
        <v>493</v>
      </c>
      <c r="C326" s="25" t="s">
        <v>180</v>
      </c>
      <c r="D326" s="31">
        <v>1936</v>
      </c>
      <c r="E326" s="31">
        <v>1936</v>
      </c>
    </row>
    <row r="327" spans="1:5" ht="15.75" x14ac:dyDescent="0.25">
      <c r="A327" s="23">
        <v>313</v>
      </c>
      <c r="B327" s="30" t="s">
        <v>494</v>
      </c>
      <c r="C327" s="25" t="s">
        <v>180</v>
      </c>
      <c r="D327" s="31">
        <v>1503</v>
      </c>
      <c r="E327" s="31">
        <v>1503</v>
      </c>
    </row>
    <row r="328" spans="1:5" ht="31.5" x14ac:dyDescent="0.25">
      <c r="A328" s="23">
        <v>314</v>
      </c>
      <c r="B328" s="30" t="s">
        <v>495</v>
      </c>
      <c r="C328" s="25" t="s">
        <v>180</v>
      </c>
      <c r="D328" s="31">
        <v>2083</v>
      </c>
      <c r="E328" s="31">
        <v>2083</v>
      </c>
    </row>
    <row r="329" spans="1:5" ht="15.75" x14ac:dyDescent="0.25">
      <c r="A329" s="23">
        <v>315</v>
      </c>
      <c r="B329" s="30" t="s">
        <v>496</v>
      </c>
      <c r="C329" s="25" t="s">
        <v>180</v>
      </c>
      <c r="D329" s="31">
        <v>858</v>
      </c>
      <c r="E329" s="31">
        <v>858</v>
      </c>
    </row>
    <row r="330" spans="1:5" ht="31.5" x14ac:dyDescent="0.25">
      <c r="A330" s="23">
        <v>316</v>
      </c>
      <c r="B330" s="30" t="s">
        <v>495</v>
      </c>
      <c r="C330" s="25" t="s">
        <v>180</v>
      </c>
      <c r="D330" s="31">
        <v>2082</v>
      </c>
      <c r="E330" s="31">
        <v>2082</v>
      </c>
    </row>
    <row r="331" spans="1:5" ht="31.5" x14ac:dyDescent="0.25">
      <c r="A331" s="23">
        <v>317</v>
      </c>
      <c r="B331" s="30" t="s">
        <v>497</v>
      </c>
      <c r="C331" s="25" t="s">
        <v>180</v>
      </c>
      <c r="D331" s="31">
        <v>1772</v>
      </c>
      <c r="E331" s="31">
        <v>1772</v>
      </c>
    </row>
    <row r="332" spans="1:5" ht="47.25" x14ac:dyDescent="0.25">
      <c r="A332" s="23">
        <v>318</v>
      </c>
      <c r="B332" s="30" t="s">
        <v>498</v>
      </c>
      <c r="C332" s="25" t="s">
        <v>180</v>
      </c>
      <c r="D332" s="31">
        <v>1772</v>
      </c>
      <c r="E332" s="31">
        <v>1772</v>
      </c>
    </row>
    <row r="333" spans="1:5" ht="31.5" x14ac:dyDescent="0.25">
      <c r="A333" s="23">
        <v>319</v>
      </c>
      <c r="B333" s="30" t="s">
        <v>499</v>
      </c>
      <c r="C333" s="25" t="s">
        <v>180</v>
      </c>
      <c r="D333" s="31">
        <v>1584</v>
      </c>
      <c r="E333" s="31">
        <v>1584</v>
      </c>
    </row>
    <row r="334" spans="1:5" ht="47.25" x14ac:dyDescent="0.25">
      <c r="A334" s="23">
        <v>320</v>
      </c>
      <c r="B334" s="30" t="s">
        <v>500</v>
      </c>
      <c r="C334" s="25" t="s">
        <v>180</v>
      </c>
      <c r="D334" s="31">
        <v>2082</v>
      </c>
      <c r="E334" s="31">
        <v>2082</v>
      </c>
    </row>
    <row r="335" spans="1:5" ht="31.5" x14ac:dyDescent="0.25">
      <c r="A335" s="23">
        <v>321</v>
      </c>
      <c r="B335" s="30" t="s">
        <v>501</v>
      </c>
      <c r="C335" s="25" t="s">
        <v>180</v>
      </c>
      <c r="D335" s="31">
        <v>1341</v>
      </c>
      <c r="E335" s="31">
        <v>1341</v>
      </c>
    </row>
    <row r="336" spans="1:5" ht="15.75" x14ac:dyDescent="0.25">
      <c r="A336" s="23">
        <v>322</v>
      </c>
      <c r="B336" s="30" t="s">
        <v>502</v>
      </c>
      <c r="C336" s="25" t="s">
        <v>180</v>
      </c>
      <c r="D336" s="31">
        <v>3604</v>
      </c>
      <c r="E336" s="31">
        <v>3604</v>
      </c>
    </row>
    <row r="337" spans="1:5" ht="31.5" x14ac:dyDescent="0.25">
      <c r="A337" s="23">
        <v>323</v>
      </c>
      <c r="B337" s="30" t="s">
        <v>503</v>
      </c>
      <c r="C337" s="25" t="s">
        <v>180</v>
      </c>
      <c r="D337" s="31">
        <v>5555</v>
      </c>
      <c r="E337" s="31">
        <v>5555</v>
      </c>
    </row>
    <row r="338" spans="1:5" ht="31.5" x14ac:dyDescent="0.25">
      <c r="A338" s="23">
        <v>324</v>
      </c>
      <c r="B338" s="30" t="s">
        <v>504</v>
      </c>
      <c r="C338" s="25" t="s">
        <v>180</v>
      </c>
      <c r="D338" s="31">
        <v>2877</v>
      </c>
      <c r="E338" s="31">
        <v>2877</v>
      </c>
    </row>
    <row r="339" spans="1:5" ht="31.5" x14ac:dyDescent="0.25">
      <c r="A339" s="23">
        <v>325</v>
      </c>
      <c r="B339" s="30" t="s">
        <v>505</v>
      </c>
      <c r="C339" s="25" t="s">
        <v>180</v>
      </c>
      <c r="D339" s="31">
        <v>4814</v>
      </c>
      <c r="E339" s="31">
        <v>4814</v>
      </c>
    </row>
    <row r="340" spans="1:5" ht="47.25" x14ac:dyDescent="0.25">
      <c r="A340" s="23">
        <v>326</v>
      </c>
      <c r="B340" s="30" t="s">
        <v>506</v>
      </c>
      <c r="C340" s="25" t="s">
        <v>180</v>
      </c>
      <c r="D340" s="31">
        <v>4102</v>
      </c>
      <c r="E340" s="31">
        <v>4102</v>
      </c>
    </row>
    <row r="341" spans="1:5" ht="47.25" x14ac:dyDescent="0.25">
      <c r="A341" s="23">
        <v>327</v>
      </c>
      <c r="B341" s="30" t="s">
        <v>507</v>
      </c>
      <c r="C341" s="25" t="s">
        <v>180</v>
      </c>
      <c r="D341" s="31">
        <v>7494</v>
      </c>
      <c r="E341" s="31">
        <v>7494</v>
      </c>
    </row>
    <row r="342" spans="1:5" ht="15.75" x14ac:dyDescent="0.25">
      <c r="A342" s="23">
        <v>328</v>
      </c>
      <c r="B342" s="30" t="s">
        <v>508</v>
      </c>
      <c r="C342" s="25" t="s">
        <v>180</v>
      </c>
      <c r="D342" s="31">
        <v>1584</v>
      </c>
      <c r="E342" s="31">
        <v>1584</v>
      </c>
    </row>
    <row r="343" spans="1:5" ht="31.5" x14ac:dyDescent="0.25">
      <c r="A343" s="23">
        <v>329</v>
      </c>
      <c r="B343" s="30" t="s">
        <v>509</v>
      </c>
      <c r="C343" s="25" t="s">
        <v>180</v>
      </c>
      <c r="D343" s="31">
        <v>2081</v>
      </c>
      <c r="E343" s="31">
        <v>2081</v>
      </c>
    </row>
    <row r="344" spans="1:5" ht="47.25" x14ac:dyDescent="0.25">
      <c r="A344" s="23">
        <v>330</v>
      </c>
      <c r="B344" s="30" t="s">
        <v>510</v>
      </c>
      <c r="C344" s="25" t="s">
        <v>180</v>
      </c>
      <c r="D344" s="31">
        <v>1932</v>
      </c>
      <c r="E344" s="31">
        <v>1932</v>
      </c>
    </row>
    <row r="345" spans="1:5" ht="15.75" x14ac:dyDescent="0.25">
      <c r="A345" s="23">
        <v>331</v>
      </c>
      <c r="B345" s="30" t="s">
        <v>511</v>
      </c>
      <c r="C345" s="25" t="s">
        <v>180</v>
      </c>
      <c r="D345" s="31">
        <v>1341</v>
      </c>
      <c r="E345" s="31">
        <v>1341</v>
      </c>
    </row>
    <row r="346" spans="1:5" ht="15.75" x14ac:dyDescent="0.25">
      <c r="A346" s="23">
        <v>332</v>
      </c>
      <c r="B346" s="30" t="s">
        <v>512</v>
      </c>
      <c r="C346" s="25" t="s">
        <v>180</v>
      </c>
      <c r="D346" s="31">
        <v>1341</v>
      </c>
      <c r="E346" s="31">
        <v>1341</v>
      </c>
    </row>
    <row r="347" spans="1:5" ht="31.5" x14ac:dyDescent="0.25">
      <c r="A347" s="23">
        <v>333</v>
      </c>
      <c r="B347" s="30" t="s">
        <v>513</v>
      </c>
      <c r="C347" s="25" t="s">
        <v>180</v>
      </c>
      <c r="D347" s="31">
        <v>1341</v>
      </c>
      <c r="E347" s="31">
        <v>1341</v>
      </c>
    </row>
    <row r="348" spans="1:5" ht="31.5" x14ac:dyDescent="0.25">
      <c r="A348" s="23">
        <v>334</v>
      </c>
      <c r="B348" s="30" t="s">
        <v>514</v>
      </c>
      <c r="C348" s="25" t="s">
        <v>180</v>
      </c>
      <c r="D348" s="31">
        <v>1932</v>
      </c>
      <c r="E348" s="31">
        <v>1932</v>
      </c>
    </row>
    <row r="349" spans="1:5" ht="31.5" x14ac:dyDescent="0.25">
      <c r="A349" s="23">
        <v>335</v>
      </c>
      <c r="B349" s="30" t="s">
        <v>515</v>
      </c>
      <c r="C349" s="25" t="s">
        <v>180</v>
      </c>
      <c r="D349" s="31">
        <v>1932</v>
      </c>
      <c r="E349" s="31">
        <v>1932</v>
      </c>
    </row>
    <row r="350" spans="1:5" ht="47.25" x14ac:dyDescent="0.25">
      <c r="A350" s="23">
        <v>336</v>
      </c>
      <c r="B350" s="30" t="s">
        <v>516</v>
      </c>
      <c r="C350" s="25" t="s">
        <v>180</v>
      </c>
      <c r="D350" s="31">
        <v>1932</v>
      </c>
      <c r="E350" s="31">
        <v>1932</v>
      </c>
    </row>
    <row r="351" spans="1:5" ht="15.75" x14ac:dyDescent="0.25">
      <c r="A351" s="23">
        <v>337</v>
      </c>
      <c r="B351" s="30" t="s">
        <v>517</v>
      </c>
      <c r="C351" s="25" t="s">
        <v>180</v>
      </c>
      <c r="D351" s="31">
        <v>4087</v>
      </c>
      <c r="E351" s="31">
        <v>4087</v>
      </c>
    </row>
    <row r="352" spans="1:5" ht="31.5" x14ac:dyDescent="0.25">
      <c r="A352" s="23">
        <v>338</v>
      </c>
      <c r="B352" s="30" t="s">
        <v>518</v>
      </c>
      <c r="C352" s="25" t="s">
        <v>180</v>
      </c>
      <c r="D352" s="31">
        <v>6121</v>
      </c>
      <c r="E352" s="31">
        <v>6121</v>
      </c>
    </row>
    <row r="353" spans="1:5" ht="15.75" x14ac:dyDescent="0.25">
      <c r="A353" s="23">
        <v>339</v>
      </c>
      <c r="B353" s="30" t="s">
        <v>519</v>
      </c>
      <c r="C353" s="25" t="s">
        <v>180</v>
      </c>
      <c r="D353" s="31">
        <v>1746</v>
      </c>
      <c r="E353" s="31">
        <v>1746</v>
      </c>
    </row>
    <row r="354" spans="1:5" ht="31.5" x14ac:dyDescent="0.25">
      <c r="A354" s="23">
        <v>340</v>
      </c>
      <c r="B354" s="30" t="s">
        <v>520</v>
      </c>
      <c r="C354" s="25" t="s">
        <v>180</v>
      </c>
      <c r="D354" s="31">
        <v>2245</v>
      </c>
      <c r="E354" s="31">
        <v>2245</v>
      </c>
    </row>
    <row r="355" spans="1:5" ht="15.75" x14ac:dyDescent="0.25">
      <c r="A355" s="23">
        <v>341</v>
      </c>
      <c r="B355" s="30" t="s">
        <v>521</v>
      </c>
      <c r="C355" s="25" t="s">
        <v>180</v>
      </c>
      <c r="D355" s="31">
        <v>1666</v>
      </c>
      <c r="E355" s="31">
        <v>1666</v>
      </c>
    </row>
    <row r="356" spans="1:5" ht="31.5" x14ac:dyDescent="0.25">
      <c r="A356" s="23">
        <v>342</v>
      </c>
      <c r="B356" s="30" t="s">
        <v>522</v>
      </c>
      <c r="C356" s="25" t="s">
        <v>180</v>
      </c>
      <c r="D356" s="31">
        <v>2164</v>
      </c>
      <c r="E356" s="31">
        <v>2164</v>
      </c>
    </row>
    <row r="357" spans="1:5" ht="31.5" x14ac:dyDescent="0.25">
      <c r="A357" s="23">
        <v>343</v>
      </c>
      <c r="B357" s="30" t="s">
        <v>523</v>
      </c>
      <c r="C357" s="25" t="s">
        <v>180</v>
      </c>
      <c r="D357" s="31">
        <v>3604</v>
      </c>
      <c r="E357" s="31">
        <v>3604</v>
      </c>
    </row>
    <row r="358" spans="1:5" ht="47.25" x14ac:dyDescent="0.25">
      <c r="A358" s="23">
        <v>344</v>
      </c>
      <c r="B358" s="30" t="s">
        <v>524</v>
      </c>
      <c r="C358" s="25" t="s">
        <v>180</v>
      </c>
      <c r="D358" s="31">
        <v>4021</v>
      </c>
      <c r="E358" s="31">
        <v>4021</v>
      </c>
    </row>
    <row r="359" spans="1:5" ht="15.75" x14ac:dyDescent="0.25">
      <c r="A359" s="23">
        <v>345</v>
      </c>
      <c r="B359" s="30" t="s">
        <v>525</v>
      </c>
      <c r="C359" s="25" t="s">
        <v>180</v>
      </c>
      <c r="D359" s="31">
        <v>1908</v>
      </c>
      <c r="E359" s="31">
        <v>1908</v>
      </c>
    </row>
    <row r="360" spans="1:5" ht="31.5" x14ac:dyDescent="0.25">
      <c r="A360" s="23">
        <v>346</v>
      </c>
      <c r="B360" s="30" t="s">
        <v>526</v>
      </c>
      <c r="C360" s="25" t="s">
        <v>180</v>
      </c>
      <c r="D360" s="31">
        <v>3213</v>
      </c>
      <c r="E360" s="31">
        <v>3213</v>
      </c>
    </row>
    <row r="361" spans="1:5" ht="15.75" x14ac:dyDescent="0.25">
      <c r="A361" s="23">
        <v>347</v>
      </c>
      <c r="B361" s="30" t="s">
        <v>527</v>
      </c>
      <c r="C361" s="25" t="s">
        <v>180</v>
      </c>
      <c r="D361" s="31">
        <v>4412</v>
      </c>
      <c r="E361" s="31">
        <v>4412</v>
      </c>
    </row>
    <row r="362" spans="1:5" ht="15.75" x14ac:dyDescent="0.25">
      <c r="A362" s="23">
        <v>348</v>
      </c>
      <c r="B362" s="30" t="s">
        <v>528</v>
      </c>
      <c r="C362" s="25" t="s">
        <v>180</v>
      </c>
      <c r="D362" s="31">
        <v>1908</v>
      </c>
      <c r="E362" s="31">
        <v>1908</v>
      </c>
    </row>
    <row r="363" spans="1:5" ht="31.5" x14ac:dyDescent="0.25">
      <c r="A363" s="23">
        <v>349</v>
      </c>
      <c r="B363" s="30" t="s">
        <v>529</v>
      </c>
      <c r="C363" s="25" t="s">
        <v>180</v>
      </c>
      <c r="D363" s="31">
        <v>3213</v>
      </c>
      <c r="E363" s="31">
        <v>3213</v>
      </c>
    </row>
    <row r="364" spans="1:5" ht="15.75" x14ac:dyDescent="0.25">
      <c r="A364" s="23">
        <v>350</v>
      </c>
      <c r="B364" s="30" t="s">
        <v>530</v>
      </c>
      <c r="C364" s="25" t="s">
        <v>180</v>
      </c>
      <c r="D364" s="31">
        <v>1585</v>
      </c>
      <c r="E364" s="31">
        <v>1585</v>
      </c>
    </row>
    <row r="365" spans="1:5" ht="31.5" x14ac:dyDescent="0.25">
      <c r="A365" s="23">
        <v>351</v>
      </c>
      <c r="B365" s="30" t="s">
        <v>531</v>
      </c>
      <c r="C365" s="25" t="s">
        <v>180</v>
      </c>
      <c r="D365" s="31">
        <v>3213</v>
      </c>
      <c r="E365" s="31">
        <v>3213</v>
      </c>
    </row>
    <row r="366" spans="1:5" ht="15.75" x14ac:dyDescent="0.25">
      <c r="A366" s="23">
        <v>352</v>
      </c>
      <c r="B366" s="30" t="s">
        <v>532</v>
      </c>
      <c r="C366" s="25" t="s">
        <v>180</v>
      </c>
      <c r="D366" s="31">
        <v>1585</v>
      </c>
      <c r="E366" s="31">
        <v>1585</v>
      </c>
    </row>
    <row r="367" spans="1:5" ht="15.75" x14ac:dyDescent="0.25">
      <c r="A367" s="23">
        <v>353</v>
      </c>
      <c r="B367" s="30" t="s">
        <v>533</v>
      </c>
      <c r="C367" s="25" t="s">
        <v>180</v>
      </c>
      <c r="D367" s="31">
        <v>1747</v>
      </c>
      <c r="E367" s="31">
        <v>1747</v>
      </c>
    </row>
    <row r="368" spans="1:5" ht="31.5" x14ac:dyDescent="0.25">
      <c r="A368" s="23">
        <v>354</v>
      </c>
      <c r="B368" s="30" t="s">
        <v>534</v>
      </c>
      <c r="C368" s="25" t="s">
        <v>180</v>
      </c>
      <c r="D368" s="31">
        <v>3213</v>
      </c>
      <c r="E368" s="31">
        <v>3213</v>
      </c>
    </row>
    <row r="369" spans="1:5" ht="47.25" x14ac:dyDescent="0.25">
      <c r="A369" s="23">
        <v>355</v>
      </c>
      <c r="B369" s="30" t="s">
        <v>535</v>
      </c>
      <c r="C369" s="25" t="s">
        <v>180</v>
      </c>
      <c r="D369" s="31">
        <v>4828</v>
      </c>
      <c r="E369" s="31">
        <v>4828</v>
      </c>
    </row>
    <row r="370" spans="1:5" ht="47.25" x14ac:dyDescent="0.25">
      <c r="A370" s="23">
        <v>356</v>
      </c>
      <c r="B370" s="30" t="s">
        <v>536</v>
      </c>
      <c r="C370" s="25" t="s">
        <v>180</v>
      </c>
      <c r="D370" s="31">
        <v>5677</v>
      </c>
      <c r="E370" s="31">
        <v>5677</v>
      </c>
    </row>
    <row r="371" spans="1:5" ht="47.25" x14ac:dyDescent="0.25">
      <c r="A371" s="23">
        <v>357</v>
      </c>
      <c r="B371" s="30" t="s">
        <v>537</v>
      </c>
      <c r="C371" s="25" t="s">
        <v>180</v>
      </c>
      <c r="D371" s="31">
        <v>3213</v>
      </c>
      <c r="E371" s="31">
        <v>3213</v>
      </c>
    </row>
    <row r="372" spans="1:5" ht="47.25" x14ac:dyDescent="0.25">
      <c r="A372" s="23">
        <v>358</v>
      </c>
      <c r="B372" s="30" t="s">
        <v>538</v>
      </c>
      <c r="C372" s="25" t="s">
        <v>180</v>
      </c>
      <c r="D372" s="31">
        <v>3456</v>
      </c>
      <c r="E372" s="31">
        <v>3456</v>
      </c>
    </row>
    <row r="373" spans="1:5" ht="63" x14ac:dyDescent="0.25">
      <c r="A373" s="23">
        <v>359</v>
      </c>
      <c r="B373" s="30" t="s">
        <v>539</v>
      </c>
      <c r="C373" s="25" t="s">
        <v>180</v>
      </c>
      <c r="D373" s="31">
        <v>4829</v>
      </c>
      <c r="E373" s="31">
        <v>4829</v>
      </c>
    </row>
    <row r="374" spans="1:5" ht="47.25" x14ac:dyDescent="0.25">
      <c r="A374" s="23">
        <v>360</v>
      </c>
      <c r="B374" s="30" t="s">
        <v>540</v>
      </c>
      <c r="C374" s="25" t="s">
        <v>180</v>
      </c>
      <c r="D374" s="31">
        <v>3213</v>
      </c>
      <c r="E374" s="31">
        <v>3213</v>
      </c>
    </row>
    <row r="375" spans="1:5" ht="47.25" x14ac:dyDescent="0.25">
      <c r="A375" s="23">
        <v>361</v>
      </c>
      <c r="B375" s="30" t="s">
        <v>541</v>
      </c>
      <c r="C375" s="25" t="s">
        <v>180</v>
      </c>
      <c r="D375" s="31">
        <v>3456</v>
      </c>
      <c r="E375" s="31">
        <v>3456</v>
      </c>
    </row>
    <row r="376" spans="1:5" ht="47.25" x14ac:dyDescent="0.25">
      <c r="A376" s="23">
        <v>362</v>
      </c>
      <c r="B376" s="30" t="s">
        <v>542</v>
      </c>
      <c r="C376" s="25" t="s">
        <v>180</v>
      </c>
      <c r="D376" s="31">
        <v>5677</v>
      </c>
      <c r="E376" s="31">
        <v>5677</v>
      </c>
    </row>
    <row r="377" spans="1:5" ht="47.25" x14ac:dyDescent="0.25">
      <c r="A377" s="23">
        <v>363</v>
      </c>
      <c r="B377" s="30" t="s">
        <v>543</v>
      </c>
      <c r="C377" s="25" t="s">
        <v>180</v>
      </c>
      <c r="D377" s="31">
        <v>3456</v>
      </c>
      <c r="E377" s="31">
        <v>3456</v>
      </c>
    </row>
    <row r="378" spans="1:5" ht="31.5" x14ac:dyDescent="0.25">
      <c r="A378" s="23">
        <v>364</v>
      </c>
      <c r="B378" s="30" t="s">
        <v>544</v>
      </c>
      <c r="C378" s="25" t="s">
        <v>180</v>
      </c>
      <c r="D378" s="31">
        <v>5879</v>
      </c>
      <c r="E378" s="31">
        <v>5879</v>
      </c>
    </row>
    <row r="379" spans="1:5" ht="15.75" x14ac:dyDescent="0.25">
      <c r="A379" s="23">
        <v>365</v>
      </c>
      <c r="B379" s="32" t="s">
        <v>545</v>
      </c>
      <c r="C379" s="25" t="s">
        <v>180</v>
      </c>
      <c r="D379" s="31">
        <v>540</v>
      </c>
      <c r="E379" s="31">
        <v>540</v>
      </c>
    </row>
    <row r="380" spans="1:5" ht="31.5" x14ac:dyDescent="0.25">
      <c r="A380" s="23">
        <v>366</v>
      </c>
      <c r="B380" s="32" t="s">
        <v>546</v>
      </c>
      <c r="C380" s="25" t="s">
        <v>180</v>
      </c>
      <c r="D380" s="31">
        <v>1404</v>
      </c>
      <c r="E380" s="31">
        <v>1404</v>
      </c>
    </row>
    <row r="381" spans="1:5" ht="15.75" x14ac:dyDescent="0.25">
      <c r="A381" s="23">
        <v>367</v>
      </c>
      <c r="B381" s="32" t="s">
        <v>547</v>
      </c>
      <c r="C381" s="25" t="s">
        <v>180</v>
      </c>
      <c r="D381" s="31">
        <v>186</v>
      </c>
      <c r="E381" s="31">
        <v>186</v>
      </c>
    </row>
    <row r="382" spans="1:5" ht="31.5" x14ac:dyDescent="0.25">
      <c r="A382" s="23">
        <v>368</v>
      </c>
      <c r="B382" s="32" t="s">
        <v>548</v>
      </c>
      <c r="C382" s="25" t="s">
        <v>180</v>
      </c>
      <c r="D382" s="31">
        <v>777</v>
      </c>
      <c r="E382" s="31">
        <v>777</v>
      </c>
    </row>
    <row r="383" spans="1:5" ht="31.5" x14ac:dyDescent="0.25">
      <c r="A383" s="23">
        <v>369</v>
      </c>
      <c r="B383" s="32" t="s">
        <v>549</v>
      </c>
      <c r="C383" s="25" t="s">
        <v>180</v>
      </c>
      <c r="D383" s="31">
        <v>777</v>
      </c>
      <c r="E383" s="31">
        <v>777</v>
      </c>
    </row>
    <row r="384" spans="1:5" ht="47.25" x14ac:dyDescent="0.25">
      <c r="A384" s="23">
        <v>370</v>
      </c>
      <c r="B384" s="32" t="s">
        <v>550</v>
      </c>
      <c r="C384" s="25" t="s">
        <v>180</v>
      </c>
      <c r="D384" s="31">
        <v>2716</v>
      </c>
      <c r="E384" s="31">
        <v>2716</v>
      </c>
    </row>
    <row r="385" spans="1:5" ht="15.75" x14ac:dyDescent="0.25">
      <c r="A385" s="23">
        <v>371</v>
      </c>
      <c r="B385" s="32" t="s">
        <v>551</v>
      </c>
      <c r="C385" s="25" t="s">
        <v>180</v>
      </c>
      <c r="D385" s="31">
        <v>3213</v>
      </c>
      <c r="E385" s="31">
        <v>3213</v>
      </c>
    </row>
    <row r="386" spans="1:5" ht="31.5" x14ac:dyDescent="0.25">
      <c r="A386" s="23">
        <v>372</v>
      </c>
      <c r="B386" s="32" t="s">
        <v>552</v>
      </c>
      <c r="C386" s="25" t="s">
        <v>180</v>
      </c>
      <c r="D386" s="31">
        <v>3295</v>
      </c>
      <c r="E386" s="31">
        <v>3295</v>
      </c>
    </row>
    <row r="387" spans="1:5" ht="31.5" x14ac:dyDescent="0.25">
      <c r="A387" s="23">
        <v>373</v>
      </c>
      <c r="B387" s="32" t="s">
        <v>553</v>
      </c>
      <c r="C387" s="25" t="s">
        <v>180</v>
      </c>
      <c r="D387" s="31">
        <v>6282</v>
      </c>
      <c r="E387" s="31">
        <v>6282</v>
      </c>
    </row>
    <row r="388" spans="1:5" ht="31.5" x14ac:dyDescent="0.25">
      <c r="A388" s="23">
        <v>374</v>
      </c>
      <c r="B388" s="32" t="s">
        <v>554</v>
      </c>
      <c r="C388" s="25" t="s">
        <v>180</v>
      </c>
      <c r="D388" s="31">
        <v>2553</v>
      </c>
      <c r="E388" s="31">
        <v>2553</v>
      </c>
    </row>
    <row r="389" spans="1:5" ht="31.5" x14ac:dyDescent="0.25">
      <c r="A389" s="23">
        <v>375</v>
      </c>
      <c r="B389" s="32" t="s">
        <v>555</v>
      </c>
      <c r="C389" s="25" t="s">
        <v>180</v>
      </c>
      <c r="D389" s="31">
        <v>2660</v>
      </c>
      <c r="E389" s="31">
        <v>2660</v>
      </c>
    </row>
    <row r="390" spans="1:5" ht="19.149999999999999" customHeight="1" x14ac:dyDescent="0.25">
      <c r="A390" s="23">
        <v>376</v>
      </c>
      <c r="B390" s="33" t="s">
        <v>556</v>
      </c>
      <c r="C390" s="34" t="s">
        <v>472</v>
      </c>
      <c r="D390" s="35">
        <v>52</v>
      </c>
      <c r="E390" s="35">
        <v>52</v>
      </c>
    </row>
    <row r="391" spans="1:5" ht="15.75" x14ac:dyDescent="0.25">
      <c r="A391" s="23">
        <v>383</v>
      </c>
      <c r="B391" s="33" t="s">
        <v>557</v>
      </c>
      <c r="C391" s="34" t="s">
        <v>402</v>
      </c>
      <c r="D391" s="35">
        <v>634</v>
      </c>
      <c r="E391" s="35">
        <v>634</v>
      </c>
    </row>
    <row r="392" spans="1:5" ht="15.75" x14ac:dyDescent="0.25">
      <c r="A392" s="23">
        <v>405</v>
      </c>
      <c r="B392" s="33" t="s">
        <v>558</v>
      </c>
      <c r="C392" s="34" t="s">
        <v>402</v>
      </c>
      <c r="D392" s="35">
        <v>102</v>
      </c>
      <c r="E392" s="35">
        <v>102</v>
      </c>
    </row>
    <row r="393" spans="1:5" ht="15.75" x14ac:dyDescent="0.25">
      <c r="A393" s="23">
        <v>406</v>
      </c>
      <c r="B393" s="33" t="s">
        <v>559</v>
      </c>
      <c r="C393" s="34" t="s">
        <v>402</v>
      </c>
      <c r="D393" s="35">
        <v>124</v>
      </c>
      <c r="E393" s="35">
        <v>124</v>
      </c>
    </row>
    <row r="394" spans="1:5" ht="15.75" x14ac:dyDescent="0.25">
      <c r="A394" s="23">
        <v>416</v>
      </c>
      <c r="B394" s="33" t="s">
        <v>560</v>
      </c>
      <c r="C394" s="25" t="s">
        <v>438</v>
      </c>
      <c r="D394" s="35">
        <v>128</v>
      </c>
      <c r="E394" s="35">
        <v>128</v>
      </c>
    </row>
    <row r="395" spans="1:5" ht="31.5" x14ac:dyDescent="0.25">
      <c r="A395" s="23">
        <v>445</v>
      </c>
      <c r="B395" s="33" t="s">
        <v>561</v>
      </c>
      <c r="C395" s="34" t="s">
        <v>402</v>
      </c>
      <c r="D395" s="35">
        <v>198</v>
      </c>
      <c r="E395" s="35">
        <v>198</v>
      </c>
    </row>
    <row r="396" spans="1:5" ht="31.5" x14ac:dyDescent="0.25">
      <c r="A396" s="23">
        <v>463</v>
      </c>
      <c r="B396" s="36" t="s">
        <v>562</v>
      </c>
      <c r="C396" s="37" t="s">
        <v>472</v>
      </c>
      <c r="D396" s="35">
        <v>753</v>
      </c>
      <c r="E396" s="35">
        <f>D396*1.2</f>
        <v>903.6</v>
      </c>
    </row>
    <row r="397" spans="1:5" ht="63" x14ac:dyDescent="0.25">
      <c r="A397" s="23">
        <v>464</v>
      </c>
      <c r="B397" s="36" t="s">
        <v>563</v>
      </c>
      <c r="C397" s="37" t="s">
        <v>472</v>
      </c>
      <c r="D397" s="35">
        <v>957</v>
      </c>
      <c r="E397" s="35">
        <f>D397*1.2</f>
        <v>1148.3999999999999</v>
      </c>
    </row>
    <row r="398" spans="1:5" ht="15.75" x14ac:dyDescent="0.25">
      <c r="A398" s="23">
        <v>472</v>
      </c>
      <c r="B398" s="36" t="s">
        <v>564</v>
      </c>
      <c r="C398" s="37" t="s">
        <v>472</v>
      </c>
      <c r="D398" s="26">
        <v>283.2</v>
      </c>
      <c r="E398" s="26">
        <v>283.2</v>
      </c>
    </row>
    <row r="399" spans="1:5" ht="15.75" x14ac:dyDescent="0.25">
      <c r="A399" s="23">
        <v>473</v>
      </c>
      <c r="B399" s="36" t="s">
        <v>565</v>
      </c>
      <c r="C399" s="37" t="s">
        <v>472</v>
      </c>
      <c r="D399" s="26">
        <v>278.39999999999998</v>
      </c>
      <c r="E399" s="26">
        <v>278.39999999999998</v>
      </c>
    </row>
    <row r="400" spans="1:5" ht="63" x14ac:dyDescent="0.25">
      <c r="A400" s="23">
        <v>474</v>
      </c>
      <c r="B400" s="36" t="s">
        <v>566</v>
      </c>
      <c r="C400" s="37" t="s">
        <v>472</v>
      </c>
      <c r="D400" s="26">
        <v>652.66666666666674</v>
      </c>
      <c r="E400" s="26">
        <f>D400*1.2</f>
        <v>783.2</v>
      </c>
    </row>
    <row r="401" spans="1:5" ht="15.75" x14ac:dyDescent="0.25">
      <c r="A401" s="23">
        <v>475</v>
      </c>
      <c r="B401" s="36" t="s">
        <v>567</v>
      </c>
      <c r="C401" s="37" t="s">
        <v>472</v>
      </c>
      <c r="D401" s="26">
        <v>241.66666666666666</v>
      </c>
      <c r="E401" s="26">
        <f>D401*1.2</f>
        <v>290</v>
      </c>
    </row>
    <row r="402" spans="1:5" ht="15.75" x14ac:dyDescent="0.25">
      <c r="A402" s="23">
        <v>476</v>
      </c>
      <c r="B402" s="36" t="s">
        <v>568</v>
      </c>
      <c r="C402" s="37" t="s">
        <v>472</v>
      </c>
      <c r="D402" s="26">
        <v>237.66666666666666</v>
      </c>
      <c r="E402" s="26">
        <f>D402*1.2</f>
        <v>285.2</v>
      </c>
    </row>
    <row r="403" spans="1:5" ht="15.75" x14ac:dyDescent="0.25">
      <c r="A403" s="23">
        <v>477</v>
      </c>
      <c r="B403" s="36" t="s">
        <v>569</v>
      </c>
      <c r="C403" s="37" t="s">
        <v>472</v>
      </c>
      <c r="D403" s="26">
        <v>479.33333333333337</v>
      </c>
      <c r="E403" s="26">
        <f>D403*1.2</f>
        <v>575.20000000000005</v>
      </c>
    </row>
    <row r="404" spans="1:5" ht="15.75" x14ac:dyDescent="0.25">
      <c r="A404" s="36">
        <v>507</v>
      </c>
      <c r="B404" s="36" t="s">
        <v>576</v>
      </c>
      <c r="C404" s="25" t="s">
        <v>180</v>
      </c>
      <c r="D404" s="38">
        <v>363</v>
      </c>
      <c r="E404" s="38">
        <v>363</v>
      </c>
    </row>
    <row r="405" spans="1:5" ht="15.75" x14ac:dyDescent="0.25">
      <c r="A405" s="36">
        <v>508</v>
      </c>
      <c r="B405" s="36" t="s">
        <v>577</v>
      </c>
      <c r="C405" s="25" t="s">
        <v>180</v>
      </c>
      <c r="D405" s="38">
        <v>408</v>
      </c>
      <c r="E405" s="38">
        <v>408</v>
      </c>
    </row>
    <row r="406" spans="1:5" ht="15.75" x14ac:dyDescent="0.25">
      <c r="A406" s="36">
        <v>509</v>
      </c>
      <c r="B406" s="36" t="s">
        <v>578</v>
      </c>
      <c r="C406" s="25" t="s">
        <v>180</v>
      </c>
      <c r="D406" s="38">
        <v>475</v>
      </c>
      <c r="E406" s="38">
        <v>475</v>
      </c>
    </row>
    <row r="407" spans="1:5" ht="15.75" x14ac:dyDescent="0.25">
      <c r="A407" s="36">
        <v>510</v>
      </c>
      <c r="B407" s="36" t="s">
        <v>579</v>
      </c>
      <c r="C407" s="25" t="s">
        <v>180</v>
      </c>
      <c r="D407" s="38">
        <v>488</v>
      </c>
      <c r="E407" s="38">
        <v>488</v>
      </c>
    </row>
    <row r="408" spans="1:5" ht="15.75" x14ac:dyDescent="0.25">
      <c r="A408" s="36">
        <v>511</v>
      </c>
      <c r="B408" s="36" t="s">
        <v>580</v>
      </c>
      <c r="C408" s="25" t="s">
        <v>402</v>
      </c>
      <c r="D408" s="38">
        <v>37.5</v>
      </c>
      <c r="E408" s="38">
        <f>D408*1.2</f>
        <v>45</v>
      </c>
    </row>
    <row r="409" spans="1:5" ht="15.75" x14ac:dyDescent="0.25">
      <c r="A409" s="36">
        <v>512</v>
      </c>
      <c r="B409" s="36" t="s">
        <v>581</v>
      </c>
      <c r="C409" s="25" t="s">
        <v>402</v>
      </c>
      <c r="D409" s="38">
        <v>55.83</v>
      </c>
      <c r="E409" s="38">
        <f t="shared" ref="E409:E415" si="1">D409*1.2</f>
        <v>66.995999999999995</v>
      </c>
    </row>
    <row r="410" spans="1:5" ht="15.75" x14ac:dyDescent="0.25">
      <c r="A410" s="36">
        <v>513</v>
      </c>
      <c r="B410" s="36" t="s">
        <v>582</v>
      </c>
      <c r="C410" s="25" t="s">
        <v>402</v>
      </c>
      <c r="D410" s="38">
        <v>37.5</v>
      </c>
      <c r="E410" s="38">
        <f t="shared" si="1"/>
        <v>45</v>
      </c>
    </row>
    <row r="411" spans="1:5" ht="15.75" x14ac:dyDescent="0.25">
      <c r="A411" s="36">
        <v>514</v>
      </c>
      <c r="B411" s="36" t="s">
        <v>583</v>
      </c>
      <c r="C411" s="25" t="s">
        <v>402</v>
      </c>
      <c r="D411" s="38">
        <v>37.5</v>
      </c>
      <c r="E411" s="38">
        <f t="shared" si="1"/>
        <v>45</v>
      </c>
    </row>
    <row r="412" spans="1:5" ht="15.75" x14ac:dyDescent="0.25">
      <c r="A412" s="36">
        <v>515</v>
      </c>
      <c r="B412" s="36" t="s">
        <v>584</v>
      </c>
      <c r="C412" s="25" t="s">
        <v>402</v>
      </c>
      <c r="D412" s="38">
        <v>37.5</v>
      </c>
      <c r="E412" s="38">
        <f t="shared" si="1"/>
        <v>45</v>
      </c>
    </row>
    <row r="413" spans="1:5" ht="15.75" x14ac:dyDescent="0.25">
      <c r="A413" s="36">
        <v>516</v>
      </c>
      <c r="B413" s="36" t="s">
        <v>585</v>
      </c>
      <c r="C413" s="25" t="s">
        <v>402</v>
      </c>
      <c r="D413" s="38">
        <v>81.67</v>
      </c>
      <c r="E413" s="38">
        <f t="shared" si="1"/>
        <v>98.004000000000005</v>
      </c>
    </row>
    <row r="414" spans="1:5" ht="15.75" x14ac:dyDescent="0.25">
      <c r="A414" s="36">
        <v>517</v>
      </c>
      <c r="B414" s="36" t="s">
        <v>586</v>
      </c>
      <c r="C414" s="25" t="s">
        <v>402</v>
      </c>
      <c r="D414" s="38">
        <v>109.16999999999999</v>
      </c>
      <c r="E414" s="38">
        <f t="shared" si="1"/>
        <v>131.00399999999999</v>
      </c>
    </row>
    <row r="415" spans="1:5" ht="15.75" x14ac:dyDescent="0.25">
      <c r="A415" s="36">
        <v>518</v>
      </c>
      <c r="B415" s="36" t="s">
        <v>587</v>
      </c>
      <c r="C415" s="25" t="s">
        <v>402</v>
      </c>
      <c r="D415" s="38">
        <v>55</v>
      </c>
      <c r="E415" s="38">
        <f t="shared" si="1"/>
        <v>66</v>
      </c>
    </row>
    <row r="416" spans="1:5" ht="15.75" x14ac:dyDescent="0.25">
      <c r="A416" s="36">
        <v>519</v>
      </c>
      <c r="B416" s="36" t="s">
        <v>588</v>
      </c>
      <c r="C416" s="25" t="s">
        <v>402</v>
      </c>
      <c r="D416" s="38">
        <v>37.5</v>
      </c>
      <c r="E416" s="38">
        <f>D416*1.2</f>
        <v>45</v>
      </c>
    </row>
    <row r="417" spans="1:5" ht="15.75" x14ac:dyDescent="0.25">
      <c r="A417" s="36">
        <v>522</v>
      </c>
      <c r="B417" s="36" t="s">
        <v>589</v>
      </c>
      <c r="C417" s="25" t="s">
        <v>402</v>
      </c>
      <c r="D417" s="38">
        <v>87.5</v>
      </c>
      <c r="E417" s="39">
        <f t="shared" ref="E417" si="2">D417*1.2</f>
        <v>105</v>
      </c>
    </row>
    <row r="418" spans="1:5" ht="47.25" x14ac:dyDescent="0.25">
      <c r="A418" s="36">
        <v>523</v>
      </c>
      <c r="B418" s="47" t="s">
        <v>786</v>
      </c>
      <c r="C418" s="34" t="s">
        <v>472</v>
      </c>
      <c r="D418" s="38">
        <v>55.83</v>
      </c>
      <c r="E418" s="38">
        <f>D418*1.2</f>
        <v>66.995999999999995</v>
      </c>
    </row>
    <row r="419" spans="1:5" ht="31.5" x14ac:dyDescent="0.25">
      <c r="A419" s="36">
        <v>524</v>
      </c>
      <c r="B419" s="36" t="s">
        <v>590</v>
      </c>
      <c r="C419" s="29" t="s">
        <v>591</v>
      </c>
      <c r="D419" s="38">
        <v>170.83</v>
      </c>
      <c r="E419" s="38">
        <f>D419*1.2</f>
        <v>204.99600000000001</v>
      </c>
    </row>
    <row r="420" spans="1:5" ht="15.75" x14ac:dyDescent="0.25">
      <c r="A420" s="23">
        <v>525</v>
      </c>
      <c r="B420" s="41" t="s">
        <v>592</v>
      </c>
      <c r="C420" s="25" t="s">
        <v>180</v>
      </c>
      <c r="D420" s="26">
        <v>187</v>
      </c>
      <c r="E420" s="26">
        <v>187</v>
      </c>
    </row>
    <row r="421" spans="1:5" ht="15.75" x14ac:dyDescent="0.25">
      <c r="A421" s="42">
        <v>526</v>
      </c>
      <c r="B421" s="43" t="s">
        <v>593</v>
      </c>
      <c r="C421" s="44" t="s">
        <v>472</v>
      </c>
      <c r="D421" s="39">
        <v>1491.6666666666665</v>
      </c>
      <c r="E421" s="39">
        <f>D421*1.2</f>
        <v>1789.9999999999998</v>
      </c>
    </row>
    <row r="422" spans="1:5" ht="15.75" x14ac:dyDescent="0.25">
      <c r="A422" s="42">
        <v>527</v>
      </c>
      <c r="B422" s="45" t="s">
        <v>594</v>
      </c>
      <c r="C422" s="44" t="s">
        <v>472</v>
      </c>
      <c r="D422" s="39">
        <v>1491.6666666666665</v>
      </c>
      <c r="E422" s="39">
        <f t="shared" ref="E422:E436" si="3">D422*1.2</f>
        <v>1789.9999999999998</v>
      </c>
    </row>
    <row r="423" spans="1:5" ht="15.75" x14ac:dyDescent="0.25">
      <c r="A423" s="42">
        <v>528</v>
      </c>
      <c r="B423" s="45" t="s">
        <v>595</v>
      </c>
      <c r="C423" s="44" t="s">
        <v>472</v>
      </c>
      <c r="D423" s="39">
        <v>1491.6666666666665</v>
      </c>
      <c r="E423" s="39">
        <f t="shared" si="3"/>
        <v>1789.9999999999998</v>
      </c>
    </row>
    <row r="424" spans="1:5" ht="15.75" x14ac:dyDescent="0.25">
      <c r="A424" s="42">
        <v>529</v>
      </c>
      <c r="B424" s="46" t="s">
        <v>596</v>
      </c>
      <c r="C424" s="44" t="s">
        <v>472</v>
      </c>
      <c r="D424" s="39">
        <v>1491.6666666666665</v>
      </c>
      <c r="E424" s="39">
        <f t="shared" si="3"/>
        <v>1789.9999999999998</v>
      </c>
    </row>
    <row r="425" spans="1:5" ht="15.75" x14ac:dyDescent="0.25">
      <c r="A425" s="42">
        <v>530</v>
      </c>
      <c r="B425" s="46" t="s">
        <v>597</v>
      </c>
      <c r="C425" s="44" t="s">
        <v>472</v>
      </c>
      <c r="D425" s="39">
        <v>1491.6666666666665</v>
      </c>
      <c r="E425" s="39">
        <f t="shared" si="3"/>
        <v>1789.9999999999998</v>
      </c>
    </row>
    <row r="426" spans="1:5" ht="15.75" x14ac:dyDescent="0.25">
      <c r="A426" s="42">
        <v>531</v>
      </c>
      <c r="B426" s="46" t="s">
        <v>598</v>
      </c>
      <c r="C426" s="44" t="s">
        <v>472</v>
      </c>
      <c r="D426" s="39">
        <v>2150</v>
      </c>
      <c r="E426" s="39">
        <f t="shared" si="3"/>
        <v>2580</v>
      </c>
    </row>
    <row r="427" spans="1:5" ht="15.75" x14ac:dyDescent="0.25">
      <c r="A427" s="42">
        <v>532</v>
      </c>
      <c r="B427" s="46" t="s">
        <v>599</v>
      </c>
      <c r="C427" s="44" t="s">
        <v>472</v>
      </c>
      <c r="D427" s="39">
        <v>1491.6666666666665</v>
      </c>
      <c r="E427" s="39">
        <f t="shared" si="3"/>
        <v>1789.9999999999998</v>
      </c>
    </row>
    <row r="428" spans="1:5" ht="15.75" x14ac:dyDescent="0.25">
      <c r="A428" s="42">
        <v>533</v>
      </c>
      <c r="B428" s="46" t="s">
        <v>600</v>
      </c>
      <c r="C428" s="44" t="s">
        <v>472</v>
      </c>
      <c r="D428" s="39">
        <v>2150</v>
      </c>
      <c r="E428" s="39">
        <f t="shared" si="3"/>
        <v>2580</v>
      </c>
    </row>
    <row r="429" spans="1:5" ht="15.75" x14ac:dyDescent="0.25">
      <c r="A429" s="42">
        <v>534</v>
      </c>
      <c r="B429" s="45" t="s">
        <v>601</v>
      </c>
      <c r="C429" s="44" t="s">
        <v>472</v>
      </c>
      <c r="D429" s="39">
        <v>1241.6666666666665</v>
      </c>
      <c r="E429" s="39">
        <f t="shared" si="3"/>
        <v>1489.9999999999998</v>
      </c>
    </row>
    <row r="430" spans="1:5" ht="15.75" x14ac:dyDescent="0.25">
      <c r="A430" s="42">
        <v>535</v>
      </c>
      <c r="B430" s="45" t="s">
        <v>602</v>
      </c>
      <c r="C430" s="44" t="s">
        <v>472</v>
      </c>
      <c r="D430" s="39">
        <v>1491.6666666666665</v>
      </c>
      <c r="E430" s="39">
        <f t="shared" si="3"/>
        <v>1789.9999999999998</v>
      </c>
    </row>
    <row r="431" spans="1:5" ht="15.75" x14ac:dyDescent="0.25">
      <c r="A431" s="42">
        <v>536</v>
      </c>
      <c r="B431" s="45" t="s">
        <v>603</v>
      </c>
      <c r="C431" s="44" t="s">
        <v>472</v>
      </c>
      <c r="D431" s="39">
        <v>2150</v>
      </c>
      <c r="E431" s="39">
        <f t="shared" si="3"/>
        <v>2580</v>
      </c>
    </row>
    <row r="432" spans="1:5" ht="15.75" x14ac:dyDescent="0.25">
      <c r="A432" s="42">
        <v>537</v>
      </c>
      <c r="B432" s="45" t="s">
        <v>604</v>
      </c>
      <c r="C432" s="44" t="s">
        <v>472</v>
      </c>
      <c r="D432" s="39">
        <v>2870.833333333333</v>
      </c>
      <c r="E432" s="39">
        <f t="shared" si="3"/>
        <v>3444.9999999999995</v>
      </c>
    </row>
    <row r="433" spans="1:5" ht="15.75" x14ac:dyDescent="0.25">
      <c r="A433" s="42">
        <v>538</v>
      </c>
      <c r="B433" s="40" t="s">
        <v>605</v>
      </c>
      <c r="C433" s="44" t="s">
        <v>472</v>
      </c>
      <c r="D433" s="39">
        <v>1491.6666666666665</v>
      </c>
      <c r="E433" s="39">
        <f t="shared" si="3"/>
        <v>1789.9999999999998</v>
      </c>
    </row>
    <row r="434" spans="1:5" ht="15.75" x14ac:dyDescent="0.25">
      <c r="A434" s="42">
        <v>539</v>
      </c>
      <c r="B434" s="47" t="s">
        <v>606</v>
      </c>
      <c r="C434" s="44" t="s">
        <v>472</v>
      </c>
      <c r="D434" s="39">
        <v>2870.833333333333</v>
      </c>
      <c r="E434" s="39">
        <f t="shared" si="3"/>
        <v>3444.9999999999995</v>
      </c>
    </row>
    <row r="435" spans="1:5" ht="31.5" x14ac:dyDescent="0.25">
      <c r="A435" s="42">
        <v>540</v>
      </c>
      <c r="B435" s="47" t="s">
        <v>607</v>
      </c>
      <c r="C435" s="44" t="s">
        <v>472</v>
      </c>
      <c r="D435" s="48">
        <v>3050</v>
      </c>
      <c r="E435" s="39">
        <f t="shared" si="3"/>
        <v>3660</v>
      </c>
    </row>
    <row r="436" spans="1:5" ht="31.5" x14ac:dyDescent="0.25">
      <c r="A436" s="42">
        <v>541</v>
      </c>
      <c r="B436" s="46" t="s">
        <v>608</v>
      </c>
      <c r="C436" s="44" t="s">
        <v>472</v>
      </c>
      <c r="D436" s="48">
        <v>3050</v>
      </c>
      <c r="E436" s="39">
        <f t="shared" si="3"/>
        <v>3660</v>
      </c>
    </row>
    <row r="437" spans="1:5" ht="15.75" x14ac:dyDescent="0.25">
      <c r="A437" s="42">
        <v>542</v>
      </c>
      <c r="B437" s="46" t="s">
        <v>609</v>
      </c>
      <c r="C437" s="49" t="s">
        <v>472</v>
      </c>
      <c r="D437" s="48">
        <v>506</v>
      </c>
      <c r="E437" s="39">
        <v>506</v>
      </c>
    </row>
    <row r="438" spans="1:5" ht="31.5" x14ac:dyDescent="0.25">
      <c r="A438" s="42">
        <v>543</v>
      </c>
      <c r="B438" s="46" t="s">
        <v>610</v>
      </c>
      <c r="C438" s="49" t="s">
        <v>472</v>
      </c>
      <c r="D438" s="48">
        <v>1020</v>
      </c>
      <c r="E438" s="39">
        <v>1020</v>
      </c>
    </row>
    <row r="439" spans="1:5" ht="15.75" x14ac:dyDescent="0.25">
      <c r="A439" s="42">
        <v>544</v>
      </c>
      <c r="B439" s="46" t="s">
        <v>611</v>
      </c>
      <c r="C439" s="49" t="s">
        <v>472</v>
      </c>
      <c r="D439" s="50">
        <v>1715</v>
      </c>
      <c r="E439" s="39">
        <v>1715</v>
      </c>
    </row>
    <row r="440" spans="1:5" ht="31.5" x14ac:dyDescent="0.25">
      <c r="A440" s="23">
        <v>545</v>
      </c>
      <c r="B440" s="41" t="s">
        <v>612</v>
      </c>
      <c r="C440" s="29" t="s">
        <v>402</v>
      </c>
      <c r="D440" s="31">
        <v>300</v>
      </c>
      <c r="E440" s="31">
        <v>300</v>
      </c>
    </row>
    <row r="441" spans="1:5" ht="47.25" x14ac:dyDescent="0.25">
      <c r="A441" s="23">
        <v>546</v>
      </c>
      <c r="B441" s="36" t="s">
        <v>788</v>
      </c>
      <c r="C441" s="29" t="s">
        <v>180</v>
      </c>
      <c r="D441" s="35">
        <v>254</v>
      </c>
      <c r="E441" s="35">
        <v>254</v>
      </c>
    </row>
    <row r="442" spans="1:5" ht="47.25" x14ac:dyDescent="0.25">
      <c r="A442" s="23">
        <v>547</v>
      </c>
      <c r="B442" s="63" t="s">
        <v>787</v>
      </c>
      <c r="C442" s="29" t="s">
        <v>472</v>
      </c>
      <c r="D442" s="72">
        <v>112.5</v>
      </c>
      <c r="E442" s="35">
        <f>D442*1.2</f>
        <v>135</v>
      </c>
    </row>
    <row r="443" spans="1:5" ht="225" customHeight="1" x14ac:dyDescent="0.25">
      <c r="A443" s="152">
        <v>548</v>
      </c>
      <c r="B443" s="153" t="s">
        <v>839</v>
      </c>
      <c r="C443" s="154" t="s">
        <v>180</v>
      </c>
      <c r="D443" s="155">
        <v>1116</v>
      </c>
      <c r="E443" s="156">
        <v>1116</v>
      </c>
    </row>
    <row r="444" spans="1:5" ht="15.75" x14ac:dyDescent="0.25">
      <c r="A444" s="45">
        <v>549</v>
      </c>
      <c r="B444" s="153" t="s">
        <v>835</v>
      </c>
      <c r="C444" s="157" t="s">
        <v>472</v>
      </c>
      <c r="D444" s="158">
        <v>365</v>
      </c>
      <c r="E444" s="159">
        <v>365</v>
      </c>
    </row>
    <row r="445" spans="1:5" ht="15.75" x14ac:dyDescent="0.25">
      <c r="A445" s="45">
        <v>550</v>
      </c>
      <c r="B445" s="153" t="s">
        <v>836</v>
      </c>
      <c r="C445" s="157" t="s">
        <v>472</v>
      </c>
      <c r="D445" s="158">
        <v>365</v>
      </c>
      <c r="E445" s="159">
        <v>365</v>
      </c>
    </row>
    <row r="446" spans="1:5" ht="47.25" x14ac:dyDescent="0.25">
      <c r="A446" s="45">
        <v>551</v>
      </c>
      <c r="B446" s="160" t="s">
        <v>790</v>
      </c>
      <c r="C446" s="157" t="s">
        <v>472</v>
      </c>
      <c r="D446" s="158">
        <v>2094</v>
      </c>
      <c r="E446" s="158">
        <v>2094</v>
      </c>
    </row>
    <row r="447" spans="1:5" ht="46.5" customHeight="1" x14ac:dyDescent="0.25">
      <c r="A447" s="45">
        <v>552</v>
      </c>
      <c r="B447" s="160" t="s">
        <v>789</v>
      </c>
      <c r="C447" s="157" t="s">
        <v>472</v>
      </c>
      <c r="D447" s="158">
        <v>1807</v>
      </c>
      <c r="E447" s="158">
        <v>1807</v>
      </c>
    </row>
    <row r="448" spans="1:5" ht="24" customHeight="1" x14ac:dyDescent="0.25">
      <c r="A448" s="161">
        <v>553</v>
      </c>
      <c r="B448" s="162" t="s">
        <v>6</v>
      </c>
      <c r="C448" s="163" t="s">
        <v>472</v>
      </c>
      <c r="D448" s="164">
        <v>115</v>
      </c>
      <c r="E448" s="164">
        <v>115</v>
      </c>
    </row>
    <row r="449" spans="1:4" ht="15" customHeight="1" x14ac:dyDescent="0.25">
      <c r="A449" s="51"/>
      <c r="B449" s="52"/>
      <c r="C449" s="53"/>
      <c r="D449" s="54"/>
    </row>
    <row r="450" spans="1:4" ht="15.75" x14ac:dyDescent="0.25">
      <c r="A450" s="172" t="s">
        <v>86</v>
      </c>
      <c r="B450" s="172"/>
      <c r="C450" s="172"/>
      <c r="D450" s="172"/>
    </row>
    <row r="451" spans="1:4" ht="171.75" customHeight="1" x14ac:dyDescent="0.25">
      <c r="A451" s="169" t="s">
        <v>613</v>
      </c>
      <c r="B451" s="169"/>
      <c r="C451" s="169"/>
      <c r="D451" s="169"/>
    </row>
    <row r="452" spans="1:4" x14ac:dyDescent="0.25">
      <c r="A452" s="55"/>
      <c r="B452" s="168"/>
      <c r="C452" s="168"/>
      <c r="D452" s="168"/>
    </row>
    <row r="453" spans="1:4" x14ac:dyDescent="0.25">
      <c r="A453" s="55"/>
      <c r="B453" s="168" t="s">
        <v>614</v>
      </c>
      <c r="C453" s="168"/>
      <c r="D453" s="168"/>
    </row>
    <row r="454" spans="1:4" x14ac:dyDescent="0.25">
      <c r="A454" s="55"/>
      <c r="B454" s="167" t="s">
        <v>615</v>
      </c>
      <c r="C454" s="167"/>
      <c r="D454" s="167"/>
    </row>
    <row r="455" spans="1:4" x14ac:dyDescent="0.25">
      <c r="A455" s="168"/>
      <c r="B455" s="168"/>
      <c r="C455" s="168"/>
      <c r="D455" s="168"/>
    </row>
    <row r="456" spans="1:4" x14ac:dyDescent="0.25">
      <c r="A456" s="55"/>
      <c r="B456" s="56"/>
      <c r="C456" s="55"/>
      <c r="D456" s="55"/>
    </row>
    <row r="457" spans="1:4" x14ac:dyDescent="0.25">
      <c r="A457" s="55"/>
      <c r="B457" s="168"/>
      <c r="C457" s="168"/>
      <c r="D457" s="168"/>
    </row>
    <row r="458" spans="1:4" x14ac:dyDescent="0.25">
      <c r="A458" s="55"/>
      <c r="B458" s="168"/>
      <c r="C458" s="168"/>
      <c r="D458" s="168"/>
    </row>
    <row r="459" spans="1:4" x14ac:dyDescent="0.25">
      <c r="A459" s="55"/>
      <c r="B459" s="167"/>
      <c r="C459" s="167"/>
      <c r="D459" s="167"/>
    </row>
  </sheetData>
  <mergeCells count="19">
    <mergeCell ref="A451:D451"/>
    <mergeCell ref="A2:E2"/>
    <mergeCell ref="B3:E3"/>
    <mergeCell ref="B4:E4"/>
    <mergeCell ref="B5:E5"/>
    <mergeCell ref="B6:E6"/>
    <mergeCell ref="A8:D8"/>
    <mergeCell ref="A9:D9"/>
    <mergeCell ref="A10:D10"/>
    <mergeCell ref="A11:D11"/>
    <mergeCell ref="A12:D12"/>
    <mergeCell ref="A450:D450"/>
    <mergeCell ref="B459:D459"/>
    <mergeCell ref="B452:D452"/>
    <mergeCell ref="B453:D453"/>
    <mergeCell ref="B454:D454"/>
    <mergeCell ref="A455:D455"/>
    <mergeCell ref="B457:D457"/>
    <mergeCell ref="B458:D458"/>
  </mergeCells>
  <pageMargins left="0.70866141732283472" right="0" top="0.19685039370078741" bottom="0.15748031496062992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5DCDA-082F-4603-BDC9-8D7F7ECE03A6}">
  <dimension ref="A1:H75"/>
  <sheetViews>
    <sheetView topLeftCell="A56" zoomScale="90" zoomScaleNormal="90" workbookViewId="0">
      <selection activeCell="G71" sqref="G71"/>
    </sheetView>
  </sheetViews>
  <sheetFormatPr defaultRowHeight="15" x14ac:dyDescent="0.25"/>
  <cols>
    <col min="1" max="1" width="6.5703125" customWidth="1"/>
    <col min="2" max="2" width="67.140625" customWidth="1"/>
    <col min="3" max="3" width="12" customWidth="1"/>
    <col min="4" max="4" width="12.7109375" customWidth="1"/>
    <col min="8" max="8" width="6.85546875" customWidth="1"/>
  </cols>
  <sheetData>
    <row r="1" spans="1:6" x14ac:dyDescent="0.25">
      <c r="D1" s="20" t="s">
        <v>616</v>
      </c>
      <c r="E1" s="85"/>
      <c r="F1" s="85"/>
    </row>
    <row r="2" spans="1:6" x14ac:dyDescent="0.25">
      <c r="A2" s="170" t="s">
        <v>166</v>
      </c>
      <c r="B2" s="170"/>
      <c r="C2" s="170"/>
      <c r="D2" s="170"/>
    </row>
    <row r="3" spans="1:6" x14ac:dyDescent="0.25">
      <c r="B3" s="170" t="s">
        <v>785</v>
      </c>
      <c r="C3" s="170"/>
      <c r="D3" s="170"/>
    </row>
    <row r="4" spans="1:6" x14ac:dyDescent="0.25">
      <c r="B4" s="170" t="s">
        <v>167</v>
      </c>
      <c r="C4" s="170"/>
      <c r="D4" s="170"/>
    </row>
    <row r="5" spans="1:6" x14ac:dyDescent="0.25">
      <c r="B5" s="170" t="s">
        <v>168</v>
      </c>
      <c r="C5" s="170"/>
      <c r="D5" s="170"/>
    </row>
    <row r="6" spans="1:6" x14ac:dyDescent="0.25">
      <c r="B6" s="170" t="s">
        <v>169</v>
      </c>
      <c r="C6" s="170"/>
      <c r="D6" s="170"/>
    </row>
    <row r="7" spans="1:6" ht="15.75" x14ac:dyDescent="0.25">
      <c r="A7" s="171" t="s">
        <v>170</v>
      </c>
      <c r="B7" s="171"/>
      <c r="C7" s="171"/>
      <c r="D7" s="171"/>
    </row>
    <row r="8" spans="1:6" ht="15.75" x14ac:dyDescent="0.25">
      <c r="A8" s="171" t="s">
        <v>822</v>
      </c>
      <c r="B8" s="171"/>
      <c r="C8" s="171"/>
      <c r="D8" s="171"/>
    </row>
    <row r="9" spans="1:6" ht="15.75" x14ac:dyDescent="0.25">
      <c r="A9" s="171" t="s">
        <v>171</v>
      </c>
      <c r="B9" s="171"/>
      <c r="C9" s="171"/>
      <c r="D9" s="171"/>
    </row>
    <row r="10" spans="1:6" ht="15.75" x14ac:dyDescent="0.25">
      <c r="A10" s="171" t="s">
        <v>172</v>
      </c>
      <c r="B10" s="171"/>
      <c r="C10" s="171"/>
      <c r="D10" s="171"/>
    </row>
    <row r="11" spans="1:6" ht="15.75" x14ac:dyDescent="0.25">
      <c r="A11" s="171" t="s">
        <v>820</v>
      </c>
      <c r="B11" s="171"/>
      <c r="C11" s="171"/>
      <c r="D11" s="171"/>
    </row>
    <row r="13" spans="1:6" ht="25.5" x14ac:dyDescent="0.25">
      <c r="A13" s="120" t="s">
        <v>791</v>
      </c>
      <c r="B13" s="120" t="s">
        <v>819</v>
      </c>
      <c r="C13" s="120" t="s">
        <v>621</v>
      </c>
      <c r="D13" s="120" t="s">
        <v>792</v>
      </c>
    </row>
    <row r="14" spans="1:6" ht="15.75" x14ac:dyDescent="0.25">
      <c r="A14" s="86" t="s">
        <v>793</v>
      </c>
      <c r="B14" s="87" t="s">
        <v>794</v>
      </c>
      <c r="C14" s="88" t="s">
        <v>472</v>
      </c>
      <c r="D14" s="89">
        <f>SUM(D15:D25)</f>
        <v>1699</v>
      </c>
    </row>
    <row r="15" spans="1:6" ht="23.25" customHeight="1" x14ac:dyDescent="0.25">
      <c r="A15" s="44"/>
      <c r="B15" s="90" t="s">
        <v>231</v>
      </c>
      <c r="C15" s="91" t="s">
        <v>180</v>
      </c>
      <c r="D15" s="92">
        <v>118</v>
      </c>
    </row>
    <row r="16" spans="1:6" ht="15.75" x14ac:dyDescent="0.25">
      <c r="A16" s="44"/>
      <c r="B16" s="93" t="s">
        <v>202</v>
      </c>
      <c r="C16" s="91" t="s">
        <v>180</v>
      </c>
      <c r="D16" s="92">
        <v>59</v>
      </c>
    </row>
    <row r="17" spans="1:7" ht="34.5" customHeight="1" x14ac:dyDescent="0.25">
      <c r="A17" s="44"/>
      <c r="B17" s="90" t="s">
        <v>245</v>
      </c>
      <c r="C17" s="91" t="s">
        <v>180</v>
      </c>
      <c r="D17" s="92">
        <v>45</v>
      </c>
    </row>
    <row r="18" spans="1:7" ht="31.5" customHeight="1" x14ac:dyDescent="0.25">
      <c r="A18" s="44"/>
      <c r="B18" s="90" t="s">
        <v>207</v>
      </c>
      <c r="C18" s="91" t="s">
        <v>180</v>
      </c>
      <c r="D18" s="92">
        <v>192</v>
      </c>
      <c r="G18" s="94"/>
    </row>
    <row r="19" spans="1:7" ht="37.5" customHeight="1" x14ac:dyDescent="0.25">
      <c r="A19" s="44"/>
      <c r="B19" s="90" t="s">
        <v>241</v>
      </c>
      <c r="C19" s="91" t="s">
        <v>180</v>
      </c>
      <c r="D19" s="92">
        <v>54</v>
      </c>
    </row>
    <row r="20" spans="1:7" ht="49.5" customHeight="1" x14ac:dyDescent="0.25">
      <c r="A20" s="44"/>
      <c r="B20" s="95" t="s">
        <v>244</v>
      </c>
      <c r="C20" s="91" t="s">
        <v>180</v>
      </c>
      <c r="D20" s="92">
        <v>93</v>
      </c>
    </row>
    <row r="21" spans="1:7" ht="36.75" customHeight="1" x14ac:dyDescent="0.25">
      <c r="A21" s="44"/>
      <c r="B21" s="95" t="s">
        <v>272</v>
      </c>
      <c r="C21" s="91" t="s">
        <v>180</v>
      </c>
      <c r="D21" s="92">
        <v>40</v>
      </c>
    </row>
    <row r="22" spans="1:7" ht="33" customHeight="1" x14ac:dyDescent="0.25">
      <c r="A22" s="44"/>
      <c r="B22" s="95" t="s">
        <v>273</v>
      </c>
      <c r="C22" s="91" t="s">
        <v>180</v>
      </c>
      <c r="D22" s="92">
        <v>200</v>
      </c>
    </row>
    <row r="23" spans="1:7" ht="17.25" customHeight="1" x14ac:dyDescent="0.25">
      <c r="A23" s="44"/>
      <c r="B23" s="96" t="s">
        <v>344</v>
      </c>
      <c r="C23" s="91" t="s">
        <v>180</v>
      </c>
      <c r="D23" s="92">
        <v>221</v>
      </c>
    </row>
    <row r="24" spans="1:7" ht="18.75" customHeight="1" x14ac:dyDescent="0.25">
      <c r="A24" s="44"/>
      <c r="B24" s="96" t="s">
        <v>309</v>
      </c>
      <c r="C24" s="91" t="s">
        <v>180</v>
      </c>
      <c r="D24" s="92">
        <v>465</v>
      </c>
    </row>
    <row r="25" spans="1:7" ht="19.5" customHeight="1" x14ac:dyDescent="0.25">
      <c r="A25" s="44"/>
      <c r="B25" s="97" t="s">
        <v>795</v>
      </c>
      <c r="C25" s="91" t="s">
        <v>796</v>
      </c>
      <c r="D25" s="92">
        <v>212</v>
      </c>
    </row>
    <row r="26" spans="1:7" ht="15.75" x14ac:dyDescent="0.25">
      <c r="A26" s="86" t="s">
        <v>797</v>
      </c>
      <c r="B26" s="98" t="s">
        <v>798</v>
      </c>
      <c r="C26" s="99" t="s">
        <v>472</v>
      </c>
      <c r="D26" s="89">
        <f>SUM(D28:D33)</f>
        <v>1009</v>
      </c>
    </row>
    <row r="27" spans="1:7" ht="21" customHeight="1" x14ac:dyDescent="0.25">
      <c r="A27" s="100"/>
      <c r="B27" s="90" t="s">
        <v>231</v>
      </c>
      <c r="C27" s="99"/>
      <c r="D27" s="101">
        <v>118</v>
      </c>
    </row>
    <row r="28" spans="1:7" ht="20.25" customHeight="1" x14ac:dyDescent="0.25">
      <c r="A28" s="100"/>
      <c r="B28" s="102" t="s">
        <v>799</v>
      </c>
      <c r="C28" s="91" t="s">
        <v>180</v>
      </c>
      <c r="D28" s="101">
        <v>150</v>
      </c>
    </row>
    <row r="29" spans="1:7" ht="21" customHeight="1" x14ac:dyDescent="0.25">
      <c r="A29" s="100"/>
      <c r="B29" s="102" t="s">
        <v>800</v>
      </c>
      <c r="C29" s="91" t="s">
        <v>180</v>
      </c>
      <c r="D29" s="101">
        <v>72</v>
      </c>
    </row>
    <row r="30" spans="1:7" ht="15.75" x14ac:dyDescent="0.25">
      <c r="A30" s="100"/>
      <c r="B30" s="102" t="s">
        <v>801</v>
      </c>
      <c r="C30" s="91" t="s">
        <v>180</v>
      </c>
      <c r="D30" s="101">
        <v>200</v>
      </c>
    </row>
    <row r="31" spans="1:7" ht="30" customHeight="1" x14ac:dyDescent="0.25">
      <c r="A31" s="100"/>
      <c r="B31" s="90" t="s">
        <v>245</v>
      </c>
      <c r="C31" s="91" t="s">
        <v>180</v>
      </c>
      <c r="D31" s="101">
        <v>45</v>
      </c>
    </row>
    <row r="32" spans="1:7" ht="30" x14ac:dyDescent="0.25">
      <c r="A32" s="100"/>
      <c r="B32" s="103" t="s">
        <v>318</v>
      </c>
      <c r="C32" s="91" t="s">
        <v>180</v>
      </c>
      <c r="D32" s="101">
        <v>442</v>
      </c>
    </row>
    <row r="33" spans="1:4" ht="20.25" customHeight="1" x14ac:dyDescent="0.25">
      <c r="A33" s="44"/>
      <c r="B33" s="96" t="s">
        <v>802</v>
      </c>
      <c r="C33" s="91" t="s">
        <v>796</v>
      </c>
      <c r="D33" s="101">
        <v>100</v>
      </c>
    </row>
    <row r="34" spans="1:4" ht="15.75" x14ac:dyDescent="0.25">
      <c r="A34" s="86" t="s">
        <v>803</v>
      </c>
      <c r="B34" s="104" t="s">
        <v>804</v>
      </c>
      <c r="C34" s="99" t="s">
        <v>472</v>
      </c>
      <c r="D34" s="89">
        <f>SUM(D35:D46)</f>
        <v>1569</v>
      </c>
    </row>
    <row r="35" spans="1:4" ht="34.5" customHeight="1" x14ac:dyDescent="0.25">
      <c r="A35" s="44"/>
      <c r="B35" s="90" t="s">
        <v>207</v>
      </c>
      <c r="C35" s="91" t="s">
        <v>180</v>
      </c>
      <c r="D35" s="101">
        <v>192</v>
      </c>
    </row>
    <row r="36" spans="1:4" ht="28.5" customHeight="1" x14ac:dyDescent="0.25">
      <c r="A36" s="44"/>
      <c r="B36" s="90" t="s">
        <v>211</v>
      </c>
      <c r="C36" s="91" t="s">
        <v>180</v>
      </c>
      <c r="D36" s="101">
        <v>79</v>
      </c>
    </row>
    <row r="37" spans="1:4" ht="21" customHeight="1" x14ac:dyDescent="0.25">
      <c r="A37" s="44"/>
      <c r="B37" s="105" t="s">
        <v>212</v>
      </c>
      <c r="C37" s="91" t="s">
        <v>180</v>
      </c>
      <c r="D37" s="101">
        <v>79</v>
      </c>
    </row>
    <row r="38" spans="1:4" ht="21" customHeight="1" x14ac:dyDescent="0.25">
      <c r="A38" s="44"/>
      <c r="B38" s="105" t="s">
        <v>213</v>
      </c>
      <c r="C38" s="91" t="s">
        <v>180</v>
      </c>
      <c r="D38" s="101">
        <v>126</v>
      </c>
    </row>
    <row r="39" spans="1:4" ht="22.5" customHeight="1" x14ac:dyDescent="0.25">
      <c r="A39" s="44"/>
      <c r="B39" s="105" t="s">
        <v>216</v>
      </c>
      <c r="C39" s="91" t="s">
        <v>180</v>
      </c>
      <c r="D39" s="101">
        <v>47</v>
      </c>
    </row>
    <row r="40" spans="1:4" ht="20.25" customHeight="1" x14ac:dyDescent="0.25">
      <c r="A40" s="44"/>
      <c r="B40" s="105" t="s">
        <v>215</v>
      </c>
      <c r="C40" s="91" t="s">
        <v>180</v>
      </c>
      <c r="D40" s="101">
        <v>169</v>
      </c>
    </row>
    <row r="41" spans="1:4" ht="16.5" customHeight="1" x14ac:dyDescent="0.25">
      <c r="A41" s="44"/>
      <c r="B41" s="105" t="s">
        <v>198</v>
      </c>
      <c r="C41" s="91" t="s">
        <v>180</v>
      </c>
      <c r="D41" s="101">
        <v>33</v>
      </c>
    </row>
    <row r="42" spans="1:4" ht="16.5" customHeight="1" x14ac:dyDescent="0.25">
      <c r="A42" s="44"/>
      <c r="B42" s="103" t="s">
        <v>805</v>
      </c>
      <c r="C42" s="91"/>
      <c r="D42" s="101">
        <v>52</v>
      </c>
    </row>
    <row r="43" spans="1:4" ht="16.5" customHeight="1" x14ac:dyDescent="0.25">
      <c r="A43" s="44"/>
      <c r="B43" s="105" t="s">
        <v>247</v>
      </c>
      <c r="C43" s="91"/>
      <c r="D43" s="101">
        <v>119</v>
      </c>
    </row>
    <row r="44" spans="1:4" ht="16.5" customHeight="1" x14ac:dyDescent="0.25">
      <c r="A44" s="44"/>
      <c r="B44" s="105" t="s">
        <v>248</v>
      </c>
      <c r="C44" s="91"/>
      <c r="D44" s="101">
        <v>131</v>
      </c>
    </row>
    <row r="45" spans="1:4" ht="33.75" customHeight="1" x14ac:dyDescent="0.25">
      <c r="A45" s="44"/>
      <c r="B45" s="103" t="s">
        <v>318</v>
      </c>
      <c r="C45" s="91" t="s">
        <v>180</v>
      </c>
      <c r="D45" s="101">
        <v>442</v>
      </c>
    </row>
    <row r="46" spans="1:4" ht="25.5" customHeight="1" x14ac:dyDescent="0.25">
      <c r="A46" s="44"/>
      <c r="B46" s="96" t="s">
        <v>802</v>
      </c>
      <c r="C46" s="91" t="s">
        <v>796</v>
      </c>
      <c r="D46" s="101">
        <v>100</v>
      </c>
    </row>
    <row r="47" spans="1:4" ht="25.5" customHeight="1" x14ac:dyDescent="0.25">
      <c r="A47" s="86" t="s">
        <v>806</v>
      </c>
      <c r="B47" s="106" t="s">
        <v>807</v>
      </c>
      <c r="C47" s="99" t="s">
        <v>472</v>
      </c>
      <c r="D47" s="89">
        <f>SUM(D48:D54)</f>
        <v>1517</v>
      </c>
    </row>
    <row r="48" spans="1:4" ht="28.5" customHeight="1" x14ac:dyDescent="0.25">
      <c r="A48" s="44"/>
      <c r="B48" s="90" t="s">
        <v>231</v>
      </c>
      <c r="C48" s="91" t="s">
        <v>180</v>
      </c>
      <c r="D48" s="101">
        <v>118</v>
      </c>
    </row>
    <row r="49" spans="1:4" ht="30" customHeight="1" x14ac:dyDescent="0.25">
      <c r="A49" s="44"/>
      <c r="B49" s="90" t="s">
        <v>207</v>
      </c>
      <c r="C49" s="91" t="s">
        <v>180</v>
      </c>
      <c r="D49" s="101">
        <v>192</v>
      </c>
    </row>
    <row r="50" spans="1:4" ht="32.25" customHeight="1" x14ac:dyDescent="0.25">
      <c r="A50" s="44"/>
      <c r="B50" s="96" t="s">
        <v>808</v>
      </c>
      <c r="C50" s="91" t="s">
        <v>180</v>
      </c>
      <c r="D50" s="101">
        <v>118</v>
      </c>
    </row>
    <row r="51" spans="1:4" ht="30.75" customHeight="1" x14ac:dyDescent="0.25">
      <c r="A51" s="44"/>
      <c r="B51" s="95" t="s">
        <v>273</v>
      </c>
      <c r="C51" s="91" t="s">
        <v>180</v>
      </c>
      <c r="D51" s="101">
        <v>200</v>
      </c>
    </row>
    <row r="52" spans="1:4" ht="16.5" customHeight="1" x14ac:dyDescent="0.25">
      <c r="A52" s="44"/>
      <c r="B52" s="96" t="s">
        <v>309</v>
      </c>
      <c r="C52" s="91" t="s">
        <v>180</v>
      </c>
      <c r="D52" s="101">
        <v>465</v>
      </c>
    </row>
    <row r="53" spans="1:4" ht="25.5" customHeight="1" x14ac:dyDescent="0.25">
      <c r="A53" s="44"/>
      <c r="B53" s="96" t="s">
        <v>344</v>
      </c>
      <c r="C53" s="91" t="s">
        <v>180</v>
      </c>
      <c r="D53" s="101">
        <v>221</v>
      </c>
    </row>
    <row r="54" spans="1:4" ht="25.5" customHeight="1" x14ac:dyDescent="0.25">
      <c r="A54" s="44"/>
      <c r="B54" s="96" t="s">
        <v>809</v>
      </c>
      <c r="C54" s="91" t="s">
        <v>796</v>
      </c>
      <c r="D54" s="101">
        <v>203</v>
      </c>
    </row>
    <row r="55" spans="1:4" ht="25.5" customHeight="1" x14ac:dyDescent="0.25">
      <c r="A55" s="86" t="s">
        <v>810</v>
      </c>
      <c r="B55" s="106" t="s">
        <v>811</v>
      </c>
      <c r="C55" s="99" t="s">
        <v>472</v>
      </c>
      <c r="D55" s="89">
        <f>SUM(D56:D62)</f>
        <v>750</v>
      </c>
    </row>
    <row r="56" spans="1:4" ht="15.75" customHeight="1" x14ac:dyDescent="0.25">
      <c r="A56" s="44"/>
      <c r="B56" s="103" t="s">
        <v>805</v>
      </c>
      <c r="C56" s="91" t="s">
        <v>180</v>
      </c>
      <c r="D56" s="101">
        <v>52</v>
      </c>
    </row>
    <row r="57" spans="1:4" ht="19.5" customHeight="1" x14ac:dyDescent="0.25">
      <c r="A57" s="44"/>
      <c r="B57" s="93" t="s">
        <v>221</v>
      </c>
      <c r="C57" s="91" t="s">
        <v>180</v>
      </c>
      <c r="D57" s="101">
        <v>33</v>
      </c>
    </row>
    <row r="58" spans="1:4" ht="21" customHeight="1" x14ac:dyDescent="0.25">
      <c r="A58" s="44"/>
      <c r="B58" s="96" t="s">
        <v>218</v>
      </c>
      <c r="C58" s="91" t="s">
        <v>180</v>
      </c>
      <c r="D58" s="101">
        <v>41</v>
      </c>
    </row>
    <row r="59" spans="1:4" ht="18" customHeight="1" x14ac:dyDescent="0.25">
      <c r="A59" s="44"/>
      <c r="B59" s="96" t="s">
        <v>220</v>
      </c>
      <c r="C59" s="91" t="s">
        <v>180</v>
      </c>
      <c r="D59" s="101">
        <v>55</v>
      </c>
    </row>
    <row r="60" spans="1:4" ht="34.5" customHeight="1" x14ac:dyDescent="0.25">
      <c r="A60" s="44"/>
      <c r="B60" s="96" t="s">
        <v>812</v>
      </c>
      <c r="C60" s="91" t="s">
        <v>180</v>
      </c>
      <c r="D60" s="101">
        <v>200</v>
      </c>
    </row>
    <row r="61" spans="1:4" ht="15" customHeight="1" x14ac:dyDescent="0.25">
      <c r="A61" s="44"/>
      <c r="B61" s="93" t="s">
        <v>322</v>
      </c>
      <c r="C61" s="91" t="s">
        <v>180</v>
      </c>
      <c r="D61" s="101">
        <v>154</v>
      </c>
    </row>
    <row r="62" spans="1:4" ht="21.75" customHeight="1" x14ac:dyDescent="0.25">
      <c r="A62" s="44"/>
      <c r="B62" s="96" t="s">
        <v>813</v>
      </c>
      <c r="C62" s="91" t="s">
        <v>796</v>
      </c>
      <c r="D62" s="101">
        <v>215</v>
      </c>
    </row>
    <row r="63" spans="1:4" ht="26.25" customHeight="1" x14ac:dyDescent="0.25">
      <c r="A63" s="86" t="s">
        <v>814</v>
      </c>
      <c r="B63" s="106" t="s">
        <v>815</v>
      </c>
      <c r="C63" s="99" t="s">
        <v>472</v>
      </c>
      <c r="D63" s="89">
        <f>SUM(D64:D71)</f>
        <v>1111</v>
      </c>
    </row>
    <row r="64" spans="1:4" ht="29.25" customHeight="1" x14ac:dyDescent="0.25">
      <c r="A64" s="44"/>
      <c r="B64" s="95" t="s">
        <v>279</v>
      </c>
      <c r="C64" s="91" t="s">
        <v>180</v>
      </c>
      <c r="D64" s="101">
        <v>105</v>
      </c>
    </row>
    <row r="65" spans="1:8" ht="34.5" customHeight="1" x14ac:dyDescent="0.25">
      <c r="A65" s="44"/>
      <c r="B65" s="95" t="s">
        <v>281</v>
      </c>
      <c r="C65" s="91" t="s">
        <v>180</v>
      </c>
      <c r="D65" s="101">
        <v>105</v>
      </c>
    </row>
    <row r="66" spans="1:8" ht="20.25" customHeight="1" x14ac:dyDescent="0.25">
      <c r="A66" s="44"/>
      <c r="B66" s="95" t="s">
        <v>280</v>
      </c>
      <c r="C66" s="91" t="s">
        <v>180</v>
      </c>
      <c r="D66" s="101">
        <v>95</v>
      </c>
    </row>
    <row r="67" spans="1:8" ht="33.75" customHeight="1" x14ac:dyDescent="0.25">
      <c r="A67" s="44"/>
      <c r="B67" s="95" t="s">
        <v>282</v>
      </c>
      <c r="C67" s="91" t="s">
        <v>180</v>
      </c>
      <c r="D67" s="101">
        <v>110</v>
      </c>
    </row>
    <row r="68" spans="1:8" ht="16.5" customHeight="1" x14ac:dyDescent="0.25">
      <c r="A68" s="44"/>
      <c r="B68" s="95" t="s">
        <v>283</v>
      </c>
      <c r="C68" s="91" t="s">
        <v>180</v>
      </c>
      <c r="D68" s="101">
        <v>95</v>
      </c>
    </row>
    <row r="69" spans="1:8" ht="16.5" customHeight="1" x14ac:dyDescent="0.25">
      <c r="A69" s="44"/>
      <c r="B69" s="95" t="s">
        <v>284</v>
      </c>
      <c r="C69" s="91" t="s">
        <v>180</v>
      </c>
      <c r="D69" s="101">
        <v>100</v>
      </c>
    </row>
    <row r="70" spans="1:8" ht="16.5" customHeight="1" x14ac:dyDescent="0.25">
      <c r="A70" s="44"/>
      <c r="B70" s="95" t="s">
        <v>305</v>
      </c>
      <c r="C70" s="91" t="s">
        <v>180</v>
      </c>
      <c r="D70" s="101">
        <v>250</v>
      </c>
      <c r="H70" s="107"/>
    </row>
    <row r="71" spans="1:8" ht="16.5" customHeight="1" x14ac:dyDescent="0.25">
      <c r="A71" s="44"/>
      <c r="B71" s="95" t="s">
        <v>816</v>
      </c>
      <c r="C71" s="91" t="s">
        <v>796</v>
      </c>
      <c r="D71" s="101">
        <v>251</v>
      </c>
      <c r="H71" s="107"/>
    </row>
    <row r="72" spans="1:8" ht="33" customHeight="1" x14ac:dyDescent="0.25">
      <c r="A72" s="108" t="s">
        <v>817</v>
      </c>
      <c r="B72" s="109" t="s">
        <v>818</v>
      </c>
      <c r="C72" s="110" t="s">
        <v>472</v>
      </c>
      <c r="D72" s="111">
        <v>2000</v>
      </c>
    </row>
    <row r="74" spans="1:8" ht="15.75" x14ac:dyDescent="0.25">
      <c r="A74" s="172" t="s">
        <v>86</v>
      </c>
      <c r="B74" s="172"/>
      <c r="C74" s="172"/>
      <c r="D74" s="172"/>
    </row>
    <row r="75" spans="1:8" ht="165.75" customHeight="1" x14ac:dyDescent="0.25">
      <c r="A75" s="169" t="s">
        <v>837</v>
      </c>
      <c r="B75" s="169"/>
      <c r="C75" s="169"/>
      <c r="D75" s="169"/>
    </row>
  </sheetData>
  <mergeCells count="12">
    <mergeCell ref="A75:D75"/>
    <mergeCell ref="A2:D2"/>
    <mergeCell ref="B3:D3"/>
    <mergeCell ref="B4:D4"/>
    <mergeCell ref="B5:D5"/>
    <mergeCell ref="B6:D6"/>
    <mergeCell ref="A7:D7"/>
    <mergeCell ref="A8:D8"/>
    <mergeCell ref="A9:D9"/>
    <mergeCell ref="A10:D10"/>
    <mergeCell ref="A11:D11"/>
    <mergeCell ref="A74:D74"/>
  </mergeCells>
  <pageMargins left="0.70866141732283472" right="0" top="0.15748031496062992" bottom="0.15748031496062992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AEF3E-DC38-48B5-9AB2-41AEAACAC6D6}">
  <dimension ref="A1:O435"/>
  <sheetViews>
    <sheetView topLeftCell="A394" workbookViewId="0">
      <selection activeCell="F402" sqref="F402"/>
    </sheetView>
  </sheetViews>
  <sheetFormatPr defaultColWidth="9.28515625" defaultRowHeight="15" x14ac:dyDescent="0.25"/>
  <cols>
    <col min="1" max="1" width="5.7109375" customWidth="1"/>
    <col min="2" max="2" width="73.5703125" customWidth="1"/>
    <col min="3" max="3" width="14.7109375" customWidth="1"/>
    <col min="4" max="4" width="13.7109375" customWidth="1"/>
    <col min="5" max="5" width="14.140625" customWidth="1"/>
    <col min="6" max="6" width="14.85546875" customWidth="1"/>
    <col min="7" max="7" width="10" bestFit="1" customWidth="1"/>
    <col min="8" max="8" width="11.140625" customWidth="1"/>
    <col min="9" max="9" width="10.7109375" customWidth="1"/>
    <col min="10" max="10" width="12.7109375" customWidth="1"/>
  </cols>
  <sheetData>
    <row r="1" spans="1:10" s="51" customFormat="1" ht="15.75" x14ac:dyDescent="0.25">
      <c r="F1" s="20" t="s">
        <v>821</v>
      </c>
    </row>
    <row r="2" spans="1:10" s="51" customFormat="1" ht="15.75" x14ac:dyDescent="0.25">
      <c r="A2" s="57"/>
      <c r="B2" s="57"/>
      <c r="C2" s="57"/>
      <c r="D2" s="57"/>
      <c r="E2" s="58" t="s">
        <v>617</v>
      </c>
    </row>
    <row r="3" spans="1:10" s="51" customFormat="1" ht="15.75" x14ac:dyDescent="0.25">
      <c r="A3" s="170" t="s">
        <v>785</v>
      </c>
      <c r="B3" s="170"/>
      <c r="C3" s="170"/>
      <c r="D3" s="170"/>
      <c r="E3" s="170"/>
      <c r="F3" s="170"/>
    </row>
    <row r="4" spans="1:10" s="51" customFormat="1" ht="15.75" x14ac:dyDescent="0.25">
      <c r="A4" s="170" t="s">
        <v>167</v>
      </c>
      <c r="B4" s="170"/>
      <c r="C4" s="170"/>
      <c r="D4" s="170"/>
      <c r="E4" s="170"/>
      <c r="F4" s="170"/>
    </row>
    <row r="5" spans="1:10" s="51" customFormat="1" ht="15.75" x14ac:dyDescent="0.25">
      <c r="A5" s="170" t="s">
        <v>168</v>
      </c>
      <c r="B5" s="170"/>
      <c r="C5" s="170"/>
      <c r="D5" s="170"/>
      <c r="E5" s="170"/>
      <c r="F5" s="170"/>
    </row>
    <row r="6" spans="1:10" s="51" customFormat="1" ht="15.75" x14ac:dyDescent="0.25">
      <c r="A6" s="170" t="s">
        <v>169</v>
      </c>
      <c r="B6" s="170"/>
      <c r="C6" s="170"/>
      <c r="D6" s="170"/>
      <c r="E6" s="170"/>
      <c r="F6" s="170"/>
      <c r="I6" s="59"/>
    </row>
    <row r="7" spans="1:10" s="51" customFormat="1" ht="15.75" x14ac:dyDescent="0.25"/>
    <row r="8" spans="1:10" s="51" customFormat="1" ht="18.75" x14ac:dyDescent="0.3">
      <c r="A8" s="190" t="s">
        <v>618</v>
      </c>
      <c r="B8" s="190"/>
      <c r="C8" s="190"/>
      <c r="D8" s="190"/>
      <c r="E8" s="190"/>
      <c r="F8" s="190"/>
    </row>
    <row r="9" spans="1:10" s="51" customFormat="1" ht="34.5" customHeight="1" x14ac:dyDescent="0.25">
      <c r="A9" s="191" t="s">
        <v>619</v>
      </c>
      <c r="B9" s="191"/>
      <c r="C9" s="191"/>
      <c r="D9" s="191"/>
      <c r="E9" s="191"/>
      <c r="F9" s="191"/>
    </row>
    <row r="10" spans="1:10" s="51" customFormat="1" ht="61.9" customHeight="1" x14ac:dyDescent="0.25">
      <c r="A10" s="21" t="s">
        <v>620</v>
      </c>
      <c r="B10" s="21" t="s">
        <v>19</v>
      </c>
      <c r="C10" s="21" t="s">
        <v>621</v>
      </c>
      <c r="D10" s="21" t="s">
        <v>622</v>
      </c>
      <c r="E10" s="21" t="s">
        <v>623</v>
      </c>
      <c r="F10" s="21" t="s">
        <v>624</v>
      </c>
    </row>
    <row r="11" spans="1:10" s="51" customFormat="1" ht="42.75" customHeight="1" x14ac:dyDescent="0.3">
      <c r="A11" s="60">
        <v>1</v>
      </c>
      <c r="B11" s="61" t="s">
        <v>625</v>
      </c>
      <c r="C11" s="34"/>
      <c r="D11" s="34"/>
      <c r="E11" s="34"/>
      <c r="F11" s="146"/>
      <c r="G11" s="142"/>
      <c r="H11" s="62"/>
      <c r="I11" s="62"/>
      <c r="J11" s="62"/>
    </row>
    <row r="12" spans="1:10" s="51" customFormat="1" ht="16.5" customHeight="1" x14ac:dyDescent="0.3">
      <c r="A12" s="178">
        <v>1.1000000000000001</v>
      </c>
      <c r="B12" s="182" t="s">
        <v>626</v>
      </c>
      <c r="C12" s="180" t="s">
        <v>627</v>
      </c>
      <c r="D12" s="34" t="s">
        <v>628</v>
      </c>
      <c r="E12" s="35">
        <f>761+80</f>
        <v>841</v>
      </c>
      <c r="F12" s="140">
        <f>E12*1.2</f>
        <v>1009.1999999999999</v>
      </c>
      <c r="G12" s="143"/>
      <c r="H12" s="62"/>
      <c r="I12" s="62"/>
      <c r="J12" s="62"/>
    </row>
    <row r="13" spans="1:10" s="51" customFormat="1" ht="15.75" customHeight="1" x14ac:dyDescent="0.3">
      <c r="A13" s="178"/>
      <c r="B13" s="182"/>
      <c r="C13" s="180"/>
      <c r="D13" s="34" t="s">
        <v>629</v>
      </c>
      <c r="E13" s="31">
        <f>841+80</f>
        <v>921</v>
      </c>
      <c r="F13" s="140">
        <f t="shared" ref="F13:F76" si="0">E13*1.2</f>
        <v>1105.2</v>
      </c>
      <c r="G13" s="143"/>
      <c r="H13" s="62"/>
      <c r="I13" s="62"/>
      <c r="J13" s="62"/>
    </row>
    <row r="14" spans="1:10" s="51" customFormat="1" ht="15.75" customHeight="1" x14ac:dyDescent="0.3">
      <c r="A14" s="178"/>
      <c r="B14" s="182"/>
      <c r="C14" s="180" t="s">
        <v>630</v>
      </c>
      <c r="D14" s="34" t="s">
        <v>628</v>
      </c>
      <c r="E14" s="31">
        <f>711+80</f>
        <v>791</v>
      </c>
      <c r="F14" s="140">
        <f t="shared" si="0"/>
        <v>949.19999999999993</v>
      </c>
      <c r="G14" s="143"/>
      <c r="H14" s="62"/>
      <c r="I14" s="62"/>
      <c r="J14" s="62"/>
    </row>
    <row r="15" spans="1:10" s="51" customFormat="1" ht="12.75" customHeight="1" x14ac:dyDescent="0.3">
      <c r="A15" s="178"/>
      <c r="B15" s="182"/>
      <c r="C15" s="180"/>
      <c r="D15" s="34" t="s">
        <v>629</v>
      </c>
      <c r="E15" s="31">
        <f>791+80</f>
        <v>871</v>
      </c>
      <c r="F15" s="140">
        <f t="shared" si="0"/>
        <v>1045.2</v>
      </c>
      <c r="G15" s="143"/>
      <c r="H15" s="62"/>
      <c r="I15" s="62"/>
      <c r="J15" s="62"/>
    </row>
    <row r="16" spans="1:10" s="51" customFormat="1" ht="42" customHeight="1" x14ac:dyDescent="0.3">
      <c r="A16" s="178">
        <v>1.2</v>
      </c>
      <c r="B16" s="61" t="s">
        <v>631</v>
      </c>
      <c r="C16" s="180" t="s">
        <v>627</v>
      </c>
      <c r="D16" s="34" t="s">
        <v>628</v>
      </c>
      <c r="E16" s="31">
        <f>648+80</f>
        <v>728</v>
      </c>
      <c r="F16" s="140">
        <f t="shared" si="0"/>
        <v>873.6</v>
      </c>
      <c r="G16" s="143"/>
      <c r="H16" s="62"/>
      <c r="I16" s="62"/>
      <c r="J16" s="62"/>
    </row>
    <row r="17" spans="1:10" s="51" customFormat="1" ht="18.75" customHeight="1" x14ac:dyDescent="0.3">
      <c r="A17" s="178"/>
      <c r="B17" s="177" t="s">
        <v>632</v>
      </c>
      <c r="C17" s="180"/>
      <c r="D17" s="34" t="s">
        <v>629</v>
      </c>
      <c r="E17" s="31">
        <f>728+80</f>
        <v>808</v>
      </c>
      <c r="F17" s="140">
        <f t="shared" si="0"/>
        <v>969.59999999999991</v>
      </c>
      <c r="G17" s="143"/>
      <c r="H17" s="62"/>
      <c r="I17" s="62"/>
      <c r="J17" s="62"/>
    </row>
    <row r="18" spans="1:10" s="51" customFormat="1" ht="18" customHeight="1" x14ac:dyDescent="0.3">
      <c r="A18" s="178"/>
      <c r="B18" s="177"/>
      <c r="C18" s="180" t="s">
        <v>630</v>
      </c>
      <c r="D18" s="34" t="s">
        <v>628</v>
      </c>
      <c r="E18" s="31">
        <f>598+80</f>
        <v>678</v>
      </c>
      <c r="F18" s="140">
        <f t="shared" si="0"/>
        <v>813.6</v>
      </c>
      <c r="G18" s="143"/>
      <c r="H18" s="62"/>
      <c r="I18" s="62"/>
      <c r="J18" s="62"/>
    </row>
    <row r="19" spans="1:10" s="51" customFormat="1" ht="20.25" customHeight="1" x14ac:dyDescent="0.3">
      <c r="A19" s="178"/>
      <c r="B19" s="177"/>
      <c r="C19" s="180"/>
      <c r="D19" s="34" t="s">
        <v>629</v>
      </c>
      <c r="E19" s="31">
        <f>678+80</f>
        <v>758</v>
      </c>
      <c r="F19" s="140">
        <f t="shared" si="0"/>
        <v>909.6</v>
      </c>
      <c r="G19" s="143"/>
      <c r="H19" s="62"/>
      <c r="I19" s="62"/>
      <c r="J19" s="62"/>
    </row>
    <row r="20" spans="1:10" s="51" customFormat="1" ht="12.75" customHeight="1" x14ac:dyDescent="0.3">
      <c r="A20" s="178">
        <v>1.3</v>
      </c>
      <c r="B20" s="182" t="s">
        <v>633</v>
      </c>
      <c r="C20" s="180" t="s">
        <v>627</v>
      </c>
      <c r="D20" s="34" t="s">
        <v>628</v>
      </c>
      <c r="E20" s="31">
        <f>926+80</f>
        <v>1006</v>
      </c>
      <c r="F20" s="140">
        <f t="shared" si="0"/>
        <v>1207.2</v>
      </c>
      <c r="G20" s="143"/>
      <c r="H20" s="62"/>
      <c r="I20" s="62"/>
      <c r="J20" s="62"/>
    </row>
    <row r="21" spans="1:10" s="51" customFormat="1" ht="11.25" customHeight="1" x14ac:dyDescent="0.3">
      <c r="A21" s="178"/>
      <c r="B21" s="182"/>
      <c r="C21" s="180"/>
      <c r="D21" s="34" t="s">
        <v>629</v>
      </c>
      <c r="E21" s="31">
        <f>1006+80</f>
        <v>1086</v>
      </c>
      <c r="F21" s="140">
        <f t="shared" si="0"/>
        <v>1303.2</v>
      </c>
      <c r="G21" s="143"/>
      <c r="H21" s="62"/>
      <c r="I21" s="62"/>
      <c r="J21" s="62"/>
    </row>
    <row r="22" spans="1:10" s="51" customFormat="1" ht="15" customHeight="1" x14ac:dyDescent="0.3">
      <c r="A22" s="178"/>
      <c r="B22" s="182"/>
      <c r="C22" s="180" t="s">
        <v>630</v>
      </c>
      <c r="D22" s="34" t="s">
        <v>628</v>
      </c>
      <c r="E22" s="31">
        <f>876+80</f>
        <v>956</v>
      </c>
      <c r="F22" s="140">
        <f t="shared" si="0"/>
        <v>1147.2</v>
      </c>
      <c r="G22" s="143"/>
      <c r="H22" s="62"/>
      <c r="I22" s="62"/>
      <c r="J22" s="62"/>
    </row>
    <row r="23" spans="1:10" s="51" customFormat="1" ht="12" customHeight="1" x14ac:dyDescent="0.3">
      <c r="A23" s="178"/>
      <c r="B23" s="182"/>
      <c r="C23" s="180"/>
      <c r="D23" s="34" t="s">
        <v>629</v>
      </c>
      <c r="E23" s="31">
        <f>956+80</f>
        <v>1036</v>
      </c>
      <c r="F23" s="140">
        <f t="shared" si="0"/>
        <v>1243.2</v>
      </c>
      <c r="G23" s="143"/>
      <c r="H23" s="62"/>
      <c r="I23" s="62"/>
      <c r="J23" s="62"/>
    </row>
    <row r="24" spans="1:10" s="51" customFormat="1" ht="16.5" customHeight="1" x14ac:dyDescent="0.3">
      <c r="A24" s="178">
        <v>1.4</v>
      </c>
      <c r="B24" s="182" t="s">
        <v>634</v>
      </c>
      <c r="C24" s="180" t="s">
        <v>627</v>
      </c>
      <c r="D24" s="34" t="s">
        <v>628</v>
      </c>
      <c r="E24" s="31">
        <f>875+80</f>
        <v>955</v>
      </c>
      <c r="F24" s="140">
        <f t="shared" si="0"/>
        <v>1146</v>
      </c>
      <c r="G24" s="143"/>
      <c r="H24" s="62"/>
      <c r="I24" s="62"/>
      <c r="J24" s="62"/>
    </row>
    <row r="25" spans="1:10" s="51" customFormat="1" ht="15" customHeight="1" x14ac:dyDescent="0.3">
      <c r="A25" s="178"/>
      <c r="B25" s="182"/>
      <c r="C25" s="180"/>
      <c r="D25" s="34" t="s">
        <v>629</v>
      </c>
      <c r="E25" s="31">
        <f>955+80</f>
        <v>1035</v>
      </c>
      <c r="F25" s="140">
        <f t="shared" si="0"/>
        <v>1242</v>
      </c>
      <c r="G25" s="143"/>
      <c r="H25" s="62"/>
      <c r="I25" s="62"/>
      <c r="J25" s="62"/>
    </row>
    <row r="26" spans="1:10" s="51" customFormat="1" ht="18.75" customHeight="1" x14ac:dyDescent="0.3">
      <c r="A26" s="178"/>
      <c r="B26" s="182"/>
      <c r="C26" s="180" t="s">
        <v>630</v>
      </c>
      <c r="D26" s="34" t="s">
        <v>628</v>
      </c>
      <c r="E26" s="31">
        <f>875+80</f>
        <v>955</v>
      </c>
      <c r="F26" s="140">
        <f t="shared" si="0"/>
        <v>1146</v>
      </c>
      <c r="G26" s="143"/>
      <c r="H26" s="62"/>
      <c r="I26" s="62"/>
      <c r="J26" s="62"/>
    </row>
    <row r="27" spans="1:10" s="51" customFormat="1" ht="17.25" customHeight="1" x14ac:dyDescent="0.3">
      <c r="A27" s="178"/>
      <c r="B27" s="182"/>
      <c r="C27" s="180"/>
      <c r="D27" s="34" t="s">
        <v>629</v>
      </c>
      <c r="E27" s="31">
        <f>955+80</f>
        <v>1035</v>
      </c>
      <c r="F27" s="140">
        <f t="shared" si="0"/>
        <v>1242</v>
      </c>
      <c r="G27" s="143"/>
      <c r="H27" s="62"/>
      <c r="I27" s="62"/>
      <c r="J27" s="62"/>
    </row>
    <row r="28" spans="1:10" s="51" customFormat="1" ht="18.75" customHeight="1" x14ac:dyDescent="0.3">
      <c r="A28" s="178">
        <v>1.5</v>
      </c>
      <c r="B28" s="182" t="s">
        <v>635</v>
      </c>
      <c r="C28" s="180" t="s">
        <v>627</v>
      </c>
      <c r="D28" s="34" t="s">
        <v>628</v>
      </c>
      <c r="E28" s="31">
        <f>541+80</f>
        <v>621</v>
      </c>
      <c r="F28" s="140">
        <f t="shared" si="0"/>
        <v>745.19999999999993</v>
      </c>
      <c r="G28" s="143"/>
      <c r="H28" s="62"/>
      <c r="I28" s="62"/>
      <c r="J28" s="62"/>
    </row>
    <row r="29" spans="1:10" s="51" customFormat="1" ht="14.25" customHeight="1" x14ac:dyDescent="0.3">
      <c r="A29" s="178"/>
      <c r="B29" s="182"/>
      <c r="C29" s="180"/>
      <c r="D29" s="34" t="s">
        <v>629</v>
      </c>
      <c r="E29" s="31">
        <f>621+80</f>
        <v>701</v>
      </c>
      <c r="F29" s="140">
        <f t="shared" si="0"/>
        <v>841.19999999999993</v>
      </c>
      <c r="G29" s="143"/>
      <c r="H29" s="62"/>
      <c r="I29" s="62"/>
      <c r="J29" s="62"/>
    </row>
    <row r="30" spans="1:10" s="51" customFormat="1" ht="14.25" customHeight="1" x14ac:dyDescent="0.3">
      <c r="A30" s="178"/>
      <c r="B30" s="182"/>
      <c r="C30" s="180" t="s">
        <v>630</v>
      </c>
      <c r="D30" s="34" t="s">
        <v>628</v>
      </c>
      <c r="E30" s="31">
        <f>491+80</f>
        <v>571</v>
      </c>
      <c r="F30" s="140">
        <f t="shared" si="0"/>
        <v>685.19999999999993</v>
      </c>
      <c r="G30" s="143"/>
      <c r="H30" s="62"/>
      <c r="I30" s="62"/>
      <c r="J30" s="62"/>
    </row>
    <row r="31" spans="1:10" s="51" customFormat="1" ht="15.75" customHeight="1" x14ac:dyDescent="0.3">
      <c r="A31" s="178"/>
      <c r="B31" s="182"/>
      <c r="C31" s="180"/>
      <c r="D31" s="34" t="s">
        <v>629</v>
      </c>
      <c r="E31" s="31">
        <f>571+80</f>
        <v>651</v>
      </c>
      <c r="F31" s="140">
        <f t="shared" si="0"/>
        <v>781.19999999999993</v>
      </c>
      <c r="G31" s="143"/>
      <c r="H31" s="62"/>
      <c r="I31" s="62"/>
      <c r="J31" s="62"/>
    </row>
    <row r="32" spans="1:10" s="51" customFormat="1" ht="17.25" customHeight="1" x14ac:dyDescent="0.3">
      <c r="A32" s="178">
        <v>1.6</v>
      </c>
      <c r="B32" s="182" t="s">
        <v>636</v>
      </c>
      <c r="C32" s="180" t="s">
        <v>627</v>
      </c>
      <c r="D32" s="34" t="s">
        <v>628</v>
      </c>
      <c r="E32" s="31">
        <f>875.0001+80</f>
        <v>955.00009999999997</v>
      </c>
      <c r="F32" s="140">
        <f t="shared" si="0"/>
        <v>1146.0001199999999</v>
      </c>
      <c r="G32" s="143"/>
      <c r="H32" s="62"/>
      <c r="I32" s="62"/>
      <c r="J32" s="62"/>
    </row>
    <row r="33" spans="1:10" s="51" customFormat="1" ht="16.5" customHeight="1" x14ac:dyDescent="0.3">
      <c r="A33" s="178"/>
      <c r="B33" s="182"/>
      <c r="C33" s="180"/>
      <c r="D33" s="34" t="s">
        <v>629</v>
      </c>
      <c r="E33" s="31">
        <f>955.0001+80</f>
        <v>1035.0001</v>
      </c>
      <c r="F33" s="140">
        <f t="shared" si="0"/>
        <v>1242.0001199999999</v>
      </c>
      <c r="G33" s="143"/>
      <c r="H33" s="62"/>
      <c r="I33" s="62"/>
      <c r="J33" s="62"/>
    </row>
    <row r="34" spans="1:10" s="51" customFormat="1" ht="18" customHeight="1" x14ac:dyDescent="0.3">
      <c r="A34" s="178"/>
      <c r="B34" s="182"/>
      <c r="C34" s="180" t="s">
        <v>630</v>
      </c>
      <c r="D34" s="34" t="s">
        <v>628</v>
      </c>
      <c r="E34" s="31">
        <f>825.0001+80</f>
        <v>905.00009999999997</v>
      </c>
      <c r="F34" s="140">
        <f t="shared" si="0"/>
        <v>1086.0001199999999</v>
      </c>
      <c r="G34" s="143"/>
      <c r="H34" s="62"/>
      <c r="I34" s="62"/>
      <c r="J34" s="62"/>
    </row>
    <row r="35" spans="1:10" s="51" customFormat="1" ht="14.25" customHeight="1" x14ac:dyDescent="0.3">
      <c r="A35" s="178"/>
      <c r="B35" s="182"/>
      <c r="C35" s="180"/>
      <c r="D35" s="34" t="s">
        <v>629</v>
      </c>
      <c r="E35" s="31">
        <f>905.0001+80</f>
        <v>985.00009999999997</v>
      </c>
      <c r="F35" s="140">
        <f t="shared" si="0"/>
        <v>1182.0001199999999</v>
      </c>
      <c r="G35" s="143"/>
      <c r="H35" s="62"/>
      <c r="I35" s="62"/>
      <c r="J35" s="62"/>
    </row>
    <row r="36" spans="1:10" s="51" customFormat="1" ht="15" customHeight="1" x14ac:dyDescent="0.3">
      <c r="A36" s="178">
        <v>1.7</v>
      </c>
      <c r="B36" s="182" t="s">
        <v>637</v>
      </c>
      <c r="C36" s="180" t="s">
        <v>627</v>
      </c>
      <c r="D36" s="34" t="s">
        <v>628</v>
      </c>
      <c r="E36" s="31">
        <f>715+80</f>
        <v>795</v>
      </c>
      <c r="F36" s="140">
        <f t="shared" si="0"/>
        <v>954</v>
      </c>
      <c r="G36" s="143"/>
      <c r="H36" s="62"/>
      <c r="I36" s="62"/>
      <c r="J36" s="62"/>
    </row>
    <row r="37" spans="1:10" s="51" customFormat="1" ht="16.5" customHeight="1" x14ac:dyDescent="0.3">
      <c r="A37" s="178"/>
      <c r="B37" s="182"/>
      <c r="C37" s="180"/>
      <c r="D37" s="34" t="s">
        <v>629</v>
      </c>
      <c r="E37" s="31">
        <f>795+80</f>
        <v>875</v>
      </c>
      <c r="F37" s="140">
        <f t="shared" si="0"/>
        <v>1050</v>
      </c>
      <c r="G37" s="143"/>
      <c r="H37" s="62"/>
      <c r="I37" s="62"/>
      <c r="J37" s="62"/>
    </row>
    <row r="38" spans="1:10" s="51" customFormat="1" ht="15" customHeight="1" x14ac:dyDescent="0.3">
      <c r="A38" s="178"/>
      <c r="B38" s="182"/>
      <c r="C38" s="180" t="s">
        <v>630</v>
      </c>
      <c r="D38" s="34" t="s">
        <v>628</v>
      </c>
      <c r="E38" s="31">
        <f>491+80</f>
        <v>571</v>
      </c>
      <c r="F38" s="140">
        <f t="shared" si="0"/>
        <v>685.19999999999993</v>
      </c>
      <c r="G38" s="143"/>
      <c r="H38" s="62"/>
      <c r="I38" s="62"/>
      <c r="J38" s="62"/>
    </row>
    <row r="39" spans="1:10" s="51" customFormat="1" ht="17.25" customHeight="1" x14ac:dyDescent="0.3">
      <c r="A39" s="178"/>
      <c r="B39" s="182"/>
      <c r="C39" s="180"/>
      <c r="D39" s="34" t="s">
        <v>629</v>
      </c>
      <c r="E39" s="31">
        <f>571+80</f>
        <v>651</v>
      </c>
      <c r="F39" s="140">
        <f t="shared" si="0"/>
        <v>781.19999999999993</v>
      </c>
      <c r="G39" s="143"/>
      <c r="H39" s="62"/>
      <c r="I39" s="62"/>
      <c r="J39" s="62"/>
    </row>
    <row r="40" spans="1:10" s="51" customFormat="1" ht="18" customHeight="1" x14ac:dyDescent="0.3">
      <c r="A40" s="178">
        <v>1.8</v>
      </c>
      <c r="B40" s="182" t="s">
        <v>638</v>
      </c>
      <c r="C40" s="180" t="s">
        <v>627</v>
      </c>
      <c r="D40" s="34" t="s">
        <v>628</v>
      </c>
      <c r="E40" s="31">
        <f>745+80</f>
        <v>825</v>
      </c>
      <c r="F40" s="140">
        <f t="shared" si="0"/>
        <v>990</v>
      </c>
      <c r="G40" s="143"/>
      <c r="H40" s="62"/>
      <c r="I40" s="62"/>
      <c r="J40" s="62"/>
    </row>
    <row r="41" spans="1:10" s="51" customFormat="1" ht="17.25" customHeight="1" x14ac:dyDescent="0.3">
      <c r="A41" s="178"/>
      <c r="B41" s="182"/>
      <c r="C41" s="180"/>
      <c r="D41" s="34" t="s">
        <v>629</v>
      </c>
      <c r="E41" s="31">
        <f>825+80</f>
        <v>905</v>
      </c>
      <c r="F41" s="140">
        <f t="shared" si="0"/>
        <v>1086</v>
      </c>
      <c r="G41" s="143"/>
      <c r="H41" s="62"/>
      <c r="I41" s="62"/>
      <c r="J41" s="62"/>
    </row>
    <row r="42" spans="1:10" s="51" customFormat="1" ht="15.75" customHeight="1" x14ac:dyDescent="0.3">
      <c r="A42" s="178"/>
      <c r="B42" s="182"/>
      <c r="C42" s="180" t="s">
        <v>630</v>
      </c>
      <c r="D42" s="34" t="s">
        <v>628</v>
      </c>
      <c r="E42" s="31">
        <f>521+80</f>
        <v>601</v>
      </c>
      <c r="F42" s="140">
        <f t="shared" si="0"/>
        <v>721.19999999999993</v>
      </c>
      <c r="G42" s="143"/>
      <c r="H42" s="62"/>
      <c r="I42" s="62"/>
      <c r="J42" s="62"/>
    </row>
    <row r="43" spans="1:10" s="51" customFormat="1" ht="17.25" customHeight="1" x14ac:dyDescent="0.3">
      <c r="A43" s="178"/>
      <c r="B43" s="182"/>
      <c r="C43" s="180"/>
      <c r="D43" s="34" t="s">
        <v>629</v>
      </c>
      <c r="E43" s="31">
        <f>601+80</f>
        <v>681</v>
      </c>
      <c r="F43" s="140">
        <f t="shared" si="0"/>
        <v>817.19999999999993</v>
      </c>
      <c r="G43" s="143"/>
      <c r="H43" s="62"/>
      <c r="I43" s="62"/>
      <c r="J43" s="62"/>
    </row>
    <row r="44" spans="1:10" s="51" customFormat="1" ht="18.75" customHeight="1" x14ac:dyDescent="0.3">
      <c r="A44" s="178">
        <v>1.9</v>
      </c>
      <c r="B44" s="182" t="s">
        <v>639</v>
      </c>
      <c r="C44" s="180" t="s">
        <v>627</v>
      </c>
      <c r="D44" s="34" t="s">
        <v>628</v>
      </c>
      <c r="E44" s="31">
        <f>982+80</f>
        <v>1062</v>
      </c>
      <c r="F44" s="140">
        <f t="shared" si="0"/>
        <v>1274.3999999999999</v>
      </c>
      <c r="G44" s="143"/>
      <c r="H44" s="62"/>
      <c r="I44" s="62"/>
      <c r="J44" s="62"/>
    </row>
    <row r="45" spans="1:10" s="51" customFormat="1" ht="19.5" customHeight="1" x14ac:dyDescent="0.3">
      <c r="A45" s="178"/>
      <c r="B45" s="182"/>
      <c r="C45" s="180"/>
      <c r="D45" s="34" t="s">
        <v>629</v>
      </c>
      <c r="E45" s="31">
        <f>1062+80</f>
        <v>1142</v>
      </c>
      <c r="F45" s="140">
        <f t="shared" si="0"/>
        <v>1370.3999999999999</v>
      </c>
      <c r="G45" s="143"/>
      <c r="H45" s="62"/>
      <c r="I45" s="62"/>
      <c r="J45" s="62"/>
    </row>
    <row r="46" spans="1:10" s="51" customFormat="1" ht="16.5" customHeight="1" x14ac:dyDescent="0.3">
      <c r="A46" s="178"/>
      <c r="B46" s="182"/>
      <c r="C46" s="180" t="s">
        <v>630</v>
      </c>
      <c r="D46" s="34" t="s">
        <v>628</v>
      </c>
      <c r="E46" s="31">
        <f>874+80</f>
        <v>954</v>
      </c>
      <c r="F46" s="140">
        <f t="shared" si="0"/>
        <v>1144.8</v>
      </c>
      <c r="G46" s="143"/>
      <c r="H46" s="62"/>
      <c r="I46" s="62"/>
      <c r="J46" s="62"/>
    </row>
    <row r="47" spans="1:10" s="51" customFormat="1" ht="16.5" customHeight="1" x14ac:dyDescent="0.3">
      <c r="A47" s="178"/>
      <c r="B47" s="182"/>
      <c r="C47" s="180"/>
      <c r="D47" s="34" t="s">
        <v>629</v>
      </c>
      <c r="E47" s="31">
        <f>954+80</f>
        <v>1034</v>
      </c>
      <c r="F47" s="140">
        <f t="shared" si="0"/>
        <v>1240.8</v>
      </c>
      <c r="G47" s="143"/>
      <c r="H47" s="62"/>
      <c r="I47" s="62"/>
      <c r="J47" s="62"/>
    </row>
    <row r="48" spans="1:10" s="51" customFormat="1" ht="20.25" x14ac:dyDescent="0.3">
      <c r="A48" s="178" t="s">
        <v>640</v>
      </c>
      <c r="B48" s="182" t="s">
        <v>641</v>
      </c>
      <c r="C48" s="180" t="s">
        <v>627</v>
      </c>
      <c r="D48" s="34" t="s">
        <v>628</v>
      </c>
      <c r="E48" s="31">
        <f>649+80</f>
        <v>729</v>
      </c>
      <c r="F48" s="140">
        <f t="shared" si="0"/>
        <v>874.8</v>
      </c>
      <c r="G48" s="143"/>
      <c r="H48" s="62"/>
      <c r="I48" s="62"/>
      <c r="J48" s="62"/>
    </row>
    <row r="49" spans="1:10" s="51" customFormat="1" ht="20.25" x14ac:dyDescent="0.3">
      <c r="A49" s="178"/>
      <c r="B49" s="182"/>
      <c r="C49" s="180"/>
      <c r="D49" s="34" t="s">
        <v>629</v>
      </c>
      <c r="E49" s="31">
        <f>729+80</f>
        <v>809</v>
      </c>
      <c r="F49" s="140">
        <f t="shared" si="0"/>
        <v>970.8</v>
      </c>
      <c r="G49" s="143"/>
      <c r="H49" s="62"/>
      <c r="I49" s="62"/>
      <c r="J49" s="62"/>
    </row>
    <row r="50" spans="1:10" s="51" customFormat="1" ht="20.25" x14ac:dyDescent="0.3">
      <c r="A50" s="178"/>
      <c r="B50" s="182"/>
      <c r="C50" s="180" t="s">
        <v>630</v>
      </c>
      <c r="D50" s="34" t="s">
        <v>628</v>
      </c>
      <c r="E50" s="31">
        <f>599+80</f>
        <v>679</v>
      </c>
      <c r="F50" s="140">
        <f t="shared" si="0"/>
        <v>814.8</v>
      </c>
      <c r="G50" s="143"/>
      <c r="H50" s="62"/>
      <c r="I50" s="62"/>
      <c r="J50" s="62"/>
    </row>
    <row r="51" spans="1:10" s="51" customFormat="1" ht="15.75" customHeight="1" x14ac:dyDescent="0.3">
      <c r="A51" s="178"/>
      <c r="B51" s="182"/>
      <c r="C51" s="180"/>
      <c r="D51" s="34" t="s">
        <v>629</v>
      </c>
      <c r="E51" s="31">
        <f>679+80</f>
        <v>759</v>
      </c>
      <c r="F51" s="140">
        <f t="shared" si="0"/>
        <v>910.8</v>
      </c>
      <c r="G51" s="143"/>
      <c r="H51" s="62"/>
      <c r="I51" s="62"/>
      <c r="J51" s="62"/>
    </row>
    <row r="52" spans="1:10" s="51" customFormat="1" ht="20.25" x14ac:dyDescent="0.3">
      <c r="A52" s="178">
        <v>1.1100000000000001</v>
      </c>
      <c r="B52" s="182" t="s">
        <v>642</v>
      </c>
      <c r="C52" s="180" t="s">
        <v>627</v>
      </c>
      <c r="D52" s="34" t="s">
        <v>628</v>
      </c>
      <c r="E52" s="31">
        <v>1006</v>
      </c>
      <c r="F52" s="140">
        <f t="shared" si="0"/>
        <v>1207.2</v>
      </c>
      <c r="G52" s="143"/>
      <c r="H52" s="62"/>
      <c r="I52" s="62"/>
      <c r="J52" s="62"/>
    </row>
    <row r="53" spans="1:10" s="51" customFormat="1" ht="16.5" customHeight="1" x14ac:dyDescent="0.3">
      <c r="A53" s="178"/>
      <c r="B53" s="182"/>
      <c r="C53" s="180"/>
      <c r="D53" s="34" t="s">
        <v>629</v>
      </c>
      <c r="E53" s="31">
        <f>(1006+80)+80</f>
        <v>1166</v>
      </c>
      <c r="F53" s="140">
        <f t="shared" si="0"/>
        <v>1399.2</v>
      </c>
      <c r="G53" s="143"/>
      <c r="H53" s="62"/>
      <c r="I53" s="62"/>
      <c r="J53" s="62"/>
    </row>
    <row r="54" spans="1:10" s="51" customFormat="1" ht="15.75" customHeight="1" x14ac:dyDescent="0.3">
      <c r="A54" s="178"/>
      <c r="B54" s="182"/>
      <c r="C54" s="180" t="s">
        <v>630</v>
      </c>
      <c r="D54" s="34" t="s">
        <v>628</v>
      </c>
      <c r="E54" s="31">
        <v>956</v>
      </c>
      <c r="F54" s="140">
        <f t="shared" si="0"/>
        <v>1147.2</v>
      </c>
      <c r="G54" s="143"/>
      <c r="H54" s="62"/>
      <c r="I54" s="62"/>
      <c r="J54" s="62"/>
    </row>
    <row r="55" spans="1:10" s="51" customFormat="1" ht="16.5" customHeight="1" x14ac:dyDescent="0.3">
      <c r="A55" s="178"/>
      <c r="B55" s="182"/>
      <c r="C55" s="180"/>
      <c r="D55" s="34" t="s">
        <v>629</v>
      </c>
      <c r="E55" s="31">
        <v>1036</v>
      </c>
      <c r="F55" s="140">
        <f t="shared" si="0"/>
        <v>1243.2</v>
      </c>
      <c r="G55" s="143"/>
      <c r="H55" s="62"/>
      <c r="I55" s="62"/>
      <c r="J55" s="62"/>
    </row>
    <row r="56" spans="1:10" s="51" customFormat="1" ht="20.25" x14ac:dyDescent="0.3">
      <c r="A56" s="178">
        <v>1.1200000000000001</v>
      </c>
      <c r="B56" s="182" t="s">
        <v>643</v>
      </c>
      <c r="C56" s="180" t="s">
        <v>627</v>
      </c>
      <c r="D56" s="34" t="s">
        <v>628</v>
      </c>
      <c r="E56" s="31">
        <v>908</v>
      </c>
      <c r="F56" s="140">
        <f t="shared" si="0"/>
        <v>1089.5999999999999</v>
      </c>
      <c r="G56" s="143"/>
      <c r="H56" s="62"/>
      <c r="I56" s="62"/>
      <c r="J56" s="62"/>
    </row>
    <row r="57" spans="1:10" s="51" customFormat="1" ht="20.25" x14ac:dyDescent="0.3">
      <c r="A57" s="178"/>
      <c r="B57" s="182"/>
      <c r="C57" s="180"/>
      <c r="D57" s="34" t="s">
        <v>629</v>
      </c>
      <c r="E57" s="31">
        <v>988</v>
      </c>
      <c r="F57" s="140">
        <f t="shared" si="0"/>
        <v>1185.5999999999999</v>
      </c>
      <c r="G57" s="143"/>
      <c r="H57" s="62"/>
      <c r="I57" s="62"/>
      <c r="J57" s="62"/>
    </row>
    <row r="58" spans="1:10" s="51" customFormat="1" ht="15.75" customHeight="1" x14ac:dyDescent="0.3">
      <c r="A58" s="178"/>
      <c r="B58" s="182"/>
      <c r="C58" s="180" t="s">
        <v>630</v>
      </c>
      <c r="D58" s="34" t="s">
        <v>628</v>
      </c>
      <c r="E58" s="31">
        <v>684</v>
      </c>
      <c r="F58" s="140">
        <f t="shared" si="0"/>
        <v>820.8</v>
      </c>
      <c r="G58" s="143"/>
      <c r="H58" s="62"/>
      <c r="I58" s="62"/>
      <c r="J58" s="62"/>
    </row>
    <row r="59" spans="1:10" s="51" customFormat="1" ht="27" customHeight="1" x14ac:dyDescent="0.3">
      <c r="A59" s="178"/>
      <c r="B59" s="182"/>
      <c r="C59" s="180"/>
      <c r="D59" s="34" t="s">
        <v>629</v>
      </c>
      <c r="E59" s="31">
        <v>764</v>
      </c>
      <c r="F59" s="140">
        <f t="shared" si="0"/>
        <v>916.8</v>
      </c>
      <c r="G59" s="143"/>
      <c r="H59" s="62"/>
      <c r="I59" s="62"/>
      <c r="J59" s="62"/>
    </row>
    <row r="60" spans="1:10" s="51" customFormat="1" ht="19.5" customHeight="1" x14ac:dyDescent="0.3">
      <c r="A60" s="178">
        <v>1.1299999999999999</v>
      </c>
      <c r="B60" s="182" t="s">
        <v>644</v>
      </c>
      <c r="C60" s="180" t="s">
        <v>627</v>
      </c>
      <c r="D60" s="34" t="s">
        <v>628</v>
      </c>
      <c r="E60" s="31">
        <v>724</v>
      </c>
      <c r="F60" s="140">
        <f t="shared" si="0"/>
        <v>868.8</v>
      </c>
      <c r="G60" s="143"/>
      <c r="H60" s="62"/>
      <c r="I60" s="62"/>
      <c r="J60" s="62"/>
    </row>
    <row r="61" spans="1:10" s="51" customFormat="1" ht="18" customHeight="1" x14ac:dyDescent="0.3">
      <c r="A61" s="178"/>
      <c r="B61" s="182"/>
      <c r="C61" s="180"/>
      <c r="D61" s="34" t="s">
        <v>629</v>
      </c>
      <c r="E61" s="31">
        <v>804</v>
      </c>
      <c r="F61" s="140">
        <f t="shared" si="0"/>
        <v>964.8</v>
      </c>
      <c r="G61" s="143"/>
      <c r="H61" s="62"/>
      <c r="I61" s="62"/>
      <c r="J61" s="62"/>
    </row>
    <row r="62" spans="1:10" s="51" customFormat="1" ht="19.5" customHeight="1" x14ac:dyDescent="0.3">
      <c r="A62" s="178"/>
      <c r="B62" s="182"/>
      <c r="C62" s="180" t="s">
        <v>630</v>
      </c>
      <c r="D62" s="34" t="s">
        <v>628</v>
      </c>
      <c r="E62" s="31">
        <v>674</v>
      </c>
      <c r="F62" s="140">
        <f t="shared" si="0"/>
        <v>808.8</v>
      </c>
      <c r="G62" s="143"/>
      <c r="H62" s="62"/>
      <c r="I62" s="62"/>
      <c r="J62" s="62"/>
    </row>
    <row r="63" spans="1:10" s="51" customFormat="1" ht="20.25" x14ac:dyDescent="0.3">
      <c r="A63" s="178"/>
      <c r="B63" s="182"/>
      <c r="C63" s="180"/>
      <c r="D63" s="34" t="s">
        <v>629</v>
      </c>
      <c r="E63" s="31">
        <v>754</v>
      </c>
      <c r="F63" s="140">
        <f t="shared" si="0"/>
        <v>904.8</v>
      </c>
      <c r="G63" s="143"/>
      <c r="H63" s="62"/>
      <c r="I63" s="62"/>
      <c r="J63" s="62"/>
    </row>
    <row r="64" spans="1:10" s="51" customFormat="1" ht="20.25" x14ac:dyDescent="0.3">
      <c r="A64" s="178">
        <v>1.1399999999999999</v>
      </c>
      <c r="B64" s="182" t="s">
        <v>645</v>
      </c>
      <c r="C64" s="180" t="s">
        <v>627</v>
      </c>
      <c r="D64" s="34" t="s">
        <v>628</v>
      </c>
      <c r="E64" s="31">
        <v>1158</v>
      </c>
      <c r="F64" s="140">
        <f t="shared" si="0"/>
        <v>1389.6</v>
      </c>
      <c r="G64" s="143"/>
      <c r="H64" s="62"/>
      <c r="I64" s="62"/>
      <c r="J64" s="62"/>
    </row>
    <row r="65" spans="1:10" s="51" customFormat="1" ht="20.25" x14ac:dyDescent="0.3">
      <c r="A65" s="178"/>
      <c r="B65" s="182"/>
      <c r="C65" s="180"/>
      <c r="D65" s="34" t="s">
        <v>629</v>
      </c>
      <c r="E65" s="31">
        <v>1238</v>
      </c>
      <c r="F65" s="140">
        <f t="shared" si="0"/>
        <v>1485.6</v>
      </c>
      <c r="G65" s="143"/>
      <c r="H65" s="62"/>
      <c r="I65" s="62"/>
      <c r="J65" s="62"/>
    </row>
    <row r="66" spans="1:10" s="51" customFormat="1" ht="20.25" x14ac:dyDescent="0.3">
      <c r="A66" s="178"/>
      <c r="B66" s="182"/>
      <c r="C66" s="180" t="s">
        <v>630</v>
      </c>
      <c r="D66" s="34" t="s">
        <v>628</v>
      </c>
      <c r="E66" s="31">
        <v>1108</v>
      </c>
      <c r="F66" s="140">
        <f t="shared" si="0"/>
        <v>1329.6</v>
      </c>
      <c r="G66" s="143"/>
      <c r="H66" s="62"/>
      <c r="I66" s="62"/>
      <c r="J66" s="62"/>
    </row>
    <row r="67" spans="1:10" s="51" customFormat="1" ht="24" customHeight="1" x14ac:dyDescent="0.3">
      <c r="A67" s="178"/>
      <c r="B67" s="182"/>
      <c r="C67" s="180"/>
      <c r="D67" s="34" t="s">
        <v>629</v>
      </c>
      <c r="E67" s="31">
        <v>1188</v>
      </c>
      <c r="F67" s="140">
        <f t="shared" si="0"/>
        <v>1425.6</v>
      </c>
      <c r="G67" s="143"/>
      <c r="H67" s="62"/>
      <c r="I67" s="62"/>
      <c r="J67" s="62"/>
    </row>
    <row r="68" spans="1:10" s="51" customFormat="1" ht="20.25" x14ac:dyDescent="0.3">
      <c r="A68" s="178">
        <v>1.1499999999999999</v>
      </c>
      <c r="B68" s="182" t="s">
        <v>646</v>
      </c>
      <c r="C68" s="180" t="s">
        <v>627</v>
      </c>
      <c r="D68" s="34" t="s">
        <v>628</v>
      </c>
      <c r="E68" s="31">
        <v>917.00009999999997</v>
      </c>
      <c r="F68" s="140">
        <f t="shared" si="0"/>
        <v>1100.40012</v>
      </c>
      <c r="G68" s="143"/>
      <c r="H68" s="62"/>
      <c r="I68" s="62"/>
      <c r="J68" s="62"/>
    </row>
    <row r="69" spans="1:10" s="51" customFormat="1" ht="20.25" x14ac:dyDescent="0.3">
      <c r="A69" s="178"/>
      <c r="B69" s="182"/>
      <c r="C69" s="180"/>
      <c r="D69" s="34" t="s">
        <v>629</v>
      </c>
      <c r="E69" s="31">
        <v>997.00009999999997</v>
      </c>
      <c r="F69" s="140">
        <f t="shared" si="0"/>
        <v>1196.40012</v>
      </c>
      <c r="G69" s="143"/>
      <c r="H69" s="62"/>
      <c r="I69" s="62"/>
      <c r="J69" s="62"/>
    </row>
    <row r="70" spans="1:10" s="51" customFormat="1" ht="20.25" x14ac:dyDescent="0.3">
      <c r="A70" s="178"/>
      <c r="B70" s="182"/>
      <c r="C70" s="188" t="s">
        <v>647</v>
      </c>
      <c r="D70" s="64" t="s">
        <v>628</v>
      </c>
      <c r="E70" s="31">
        <v>1024.0001</v>
      </c>
      <c r="F70" s="140">
        <f t="shared" si="0"/>
        <v>1228.8001199999999</v>
      </c>
      <c r="G70" s="143"/>
      <c r="H70" s="62"/>
      <c r="I70" s="62"/>
      <c r="J70" s="62"/>
    </row>
    <row r="71" spans="1:10" s="51" customFormat="1" ht="25.5" customHeight="1" x14ac:dyDescent="0.3">
      <c r="A71" s="178"/>
      <c r="B71" s="182"/>
      <c r="C71" s="188"/>
      <c r="D71" s="64" t="s">
        <v>629</v>
      </c>
      <c r="E71" s="31">
        <v>1104.0001</v>
      </c>
      <c r="F71" s="140">
        <f t="shared" si="0"/>
        <v>1324.8001199999999</v>
      </c>
      <c r="G71" s="143"/>
      <c r="H71" s="62"/>
      <c r="I71" s="62"/>
      <c r="J71" s="62"/>
    </row>
    <row r="72" spans="1:10" s="51" customFormat="1" ht="20.25" x14ac:dyDescent="0.3">
      <c r="A72" s="178"/>
      <c r="B72" s="182"/>
      <c r="C72" s="180" t="s">
        <v>630</v>
      </c>
      <c r="D72" s="34" t="s">
        <v>628</v>
      </c>
      <c r="E72" s="31">
        <v>867.00009999999997</v>
      </c>
      <c r="F72" s="140">
        <f t="shared" si="0"/>
        <v>1040.40012</v>
      </c>
      <c r="G72" s="143"/>
      <c r="H72" s="62"/>
      <c r="I72" s="62"/>
      <c r="J72" s="62"/>
    </row>
    <row r="73" spans="1:10" s="51" customFormat="1" ht="20.25" x14ac:dyDescent="0.3">
      <c r="A73" s="178"/>
      <c r="B73" s="182"/>
      <c r="C73" s="180"/>
      <c r="D73" s="34" t="s">
        <v>629</v>
      </c>
      <c r="E73" s="31">
        <v>947.00009999999997</v>
      </c>
      <c r="F73" s="140">
        <f t="shared" si="0"/>
        <v>1136.40012</v>
      </c>
      <c r="G73" s="143"/>
      <c r="H73" s="62"/>
      <c r="I73" s="62"/>
      <c r="J73" s="62"/>
    </row>
    <row r="74" spans="1:10" s="51" customFormat="1" ht="20.25" x14ac:dyDescent="0.3">
      <c r="A74" s="178"/>
      <c r="B74" s="182"/>
      <c r="C74" s="189" t="s">
        <v>648</v>
      </c>
      <c r="D74" s="64" t="s">
        <v>628</v>
      </c>
      <c r="E74" s="31">
        <v>974.00009999999997</v>
      </c>
      <c r="F74" s="140">
        <f t="shared" si="0"/>
        <v>1168.8001199999999</v>
      </c>
      <c r="G74" s="143"/>
      <c r="H74" s="62"/>
      <c r="I74" s="62"/>
      <c r="J74" s="62"/>
    </row>
    <row r="75" spans="1:10" s="51" customFormat="1" ht="34.5" customHeight="1" x14ac:dyDescent="0.3">
      <c r="A75" s="178"/>
      <c r="B75" s="182"/>
      <c r="C75" s="189"/>
      <c r="D75" s="64" t="s">
        <v>629</v>
      </c>
      <c r="E75" s="31">
        <v>1054.0001</v>
      </c>
      <c r="F75" s="140">
        <f t="shared" si="0"/>
        <v>1264.8001199999999</v>
      </c>
      <c r="G75" s="143"/>
      <c r="H75" s="62"/>
      <c r="I75" s="62"/>
      <c r="J75" s="62"/>
    </row>
    <row r="76" spans="1:10" s="51" customFormat="1" ht="20.25" x14ac:dyDescent="0.3">
      <c r="A76" s="178">
        <v>1.1599999999999999</v>
      </c>
      <c r="B76" s="182" t="s">
        <v>649</v>
      </c>
      <c r="C76" s="180" t="s">
        <v>627</v>
      </c>
      <c r="D76" s="34" t="s">
        <v>628</v>
      </c>
      <c r="E76" s="31">
        <v>1078</v>
      </c>
      <c r="F76" s="140">
        <f t="shared" si="0"/>
        <v>1293.5999999999999</v>
      </c>
      <c r="G76" s="143"/>
      <c r="H76" s="62"/>
      <c r="I76" s="62"/>
      <c r="J76" s="62"/>
    </row>
    <row r="77" spans="1:10" s="51" customFormat="1" ht="20.25" x14ac:dyDescent="0.3">
      <c r="A77" s="178"/>
      <c r="B77" s="182"/>
      <c r="C77" s="180"/>
      <c r="D77" s="34" t="s">
        <v>629</v>
      </c>
      <c r="E77" s="31">
        <v>1158</v>
      </c>
      <c r="F77" s="140">
        <f t="shared" ref="F77:F140" si="1">E77*1.2</f>
        <v>1389.6</v>
      </c>
      <c r="G77" s="143"/>
      <c r="H77" s="62"/>
      <c r="I77" s="62"/>
      <c r="J77" s="62"/>
    </row>
    <row r="78" spans="1:10" s="51" customFormat="1" ht="20.25" x14ac:dyDescent="0.3">
      <c r="A78" s="178"/>
      <c r="B78" s="182"/>
      <c r="C78" s="180" t="s">
        <v>630</v>
      </c>
      <c r="D78" s="34" t="s">
        <v>628</v>
      </c>
      <c r="E78" s="31">
        <v>761</v>
      </c>
      <c r="F78" s="140">
        <f t="shared" si="1"/>
        <v>913.19999999999993</v>
      </c>
      <c r="G78" s="143"/>
      <c r="H78" s="62"/>
      <c r="I78" s="62"/>
      <c r="J78" s="62"/>
    </row>
    <row r="79" spans="1:10" s="51" customFormat="1" ht="14.45" customHeight="1" x14ac:dyDescent="0.3">
      <c r="A79" s="178"/>
      <c r="B79" s="182"/>
      <c r="C79" s="180"/>
      <c r="D79" s="34" t="s">
        <v>629</v>
      </c>
      <c r="E79" s="31">
        <v>841</v>
      </c>
      <c r="F79" s="140">
        <f t="shared" si="1"/>
        <v>1009.1999999999999</v>
      </c>
      <c r="G79" s="143"/>
      <c r="H79" s="62"/>
      <c r="I79" s="62"/>
      <c r="J79" s="62"/>
    </row>
    <row r="80" spans="1:10" s="51" customFormat="1" ht="20.25" x14ac:dyDescent="0.3">
      <c r="A80" s="178">
        <v>1.17</v>
      </c>
      <c r="B80" s="182" t="s">
        <v>650</v>
      </c>
      <c r="C80" s="180" t="s">
        <v>627</v>
      </c>
      <c r="D80" s="34" t="s">
        <v>628</v>
      </c>
      <c r="E80" s="31">
        <v>1254</v>
      </c>
      <c r="F80" s="140">
        <f t="shared" si="1"/>
        <v>1504.8</v>
      </c>
      <c r="G80" s="143"/>
      <c r="H80" s="62"/>
      <c r="I80" s="62"/>
      <c r="J80" s="62"/>
    </row>
    <row r="81" spans="1:10" s="51" customFormat="1" ht="20.25" x14ac:dyDescent="0.3">
      <c r="A81" s="178"/>
      <c r="B81" s="182"/>
      <c r="C81" s="180"/>
      <c r="D81" s="34" t="s">
        <v>629</v>
      </c>
      <c r="E81" s="31">
        <v>1334</v>
      </c>
      <c r="F81" s="140">
        <f t="shared" si="1"/>
        <v>1600.8</v>
      </c>
      <c r="G81" s="143"/>
      <c r="H81" s="62"/>
      <c r="I81" s="62"/>
      <c r="J81" s="62"/>
    </row>
    <row r="82" spans="1:10" s="51" customFormat="1" ht="20.25" x14ac:dyDescent="0.3">
      <c r="A82" s="178"/>
      <c r="B82" s="182"/>
      <c r="C82" s="180" t="s">
        <v>630</v>
      </c>
      <c r="D82" s="34" t="s">
        <v>628</v>
      </c>
      <c r="E82" s="31">
        <v>1204</v>
      </c>
      <c r="F82" s="140">
        <f t="shared" si="1"/>
        <v>1444.8</v>
      </c>
      <c r="G82" s="143"/>
      <c r="H82" s="62"/>
      <c r="I82" s="62"/>
      <c r="J82" s="62"/>
    </row>
    <row r="83" spans="1:10" s="51" customFormat="1" ht="21.75" customHeight="1" x14ac:dyDescent="0.3">
      <c r="A83" s="178"/>
      <c r="B83" s="182"/>
      <c r="C83" s="180"/>
      <c r="D83" s="34" t="s">
        <v>629</v>
      </c>
      <c r="E83" s="31">
        <v>1284</v>
      </c>
      <c r="F83" s="140">
        <f t="shared" si="1"/>
        <v>1540.8</v>
      </c>
      <c r="G83" s="143"/>
      <c r="H83" s="62"/>
      <c r="I83" s="62"/>
      <c r="J83" s="62"/>
    </row>
    <row r="84" spans="1:10" s="51" customFormat="1" ht="20.25" x14ac:dyDescent="0.3">
      <c r="A84" s="178">
        <v>1.18</v>
      </c>
      <c r="B84" s="179" t="s">
        <v>651</v>
      </c>
      <c r="C84" s="180" t="s">
        <v>627</v>
      </c>
      <c r="D84" s="34" t="s">
        <v>628</v>
      </c>
      <c r="E84" s="31">
        <v>869</v>
      </c>
      <c r="F84" s="140">
        <f t="shared" si="1"/>
        <v>1042.8</v>
      </c>
      <c r="G84" s="143"/>
      <c r="H84" s="62"/>
      <c r="I84" s="62"/>
      <c r="J84" s="62"/>
    </row>
    <row r="85" spans="1:10" s="51" customFormat="1" ht="20.25" x14ac:dyDescent="0.3">
      <c r="A85" s="178"/>
      <c r="B85" s="179"/>
      <c r="C85" s="180"/>
      <c r="D85" s="34" t="s">
        <v>629</v>
      </c>
      <c r="E85" s="31">
        <v>949</v>
      </c>
      <c r="F85" s="140">
        <f t="shared" si="1"/>
        <v>1138.8</v>
      </c>
      <c r="G85" s="143"/>
      <c r="H85" s="62"/>
      <c r="I85" s="62"/>
      <c r="J85" s="62"/>
    </row>
    <row r="86" spans="1:10" s="51" customFormat="1" ht="20.25" x14ac:dyDescent="0.3">
      <c r="A86" s="178"/>
      <c r="B86" s="179"/>
      <c r="C86" s="180" t="s">
        <v>630</v>
      </c>
      <c r="D86" s="34" t="s">
        <v>628</v>
      </c>
      <c r="E86" s="31">
        <v>819</v>
      </c>
      <c r="F86" s="140">
        <f t="shared" si="1"/>
        <v>982.8</v>
      </c>
      <c r="G86" s="143"/>
      <c r="H86" s="62"/>
      <c r="I86" s="62"/>
      <c r="J86" s="62"/>
    </row>
    <row r="87" spans="1:10" s="51" customFormat="1" ht="19.5" customHeight="1" x14ac:dyDescent="0.3">
      <c r="A87" s="178"/>
      <c r="B87" s="179"/>
      <c r="C87" s="180"/>
      <c r="D87" s="34" t="s">
        <v>629</v>
      </c>
      <c r="E87" s="31">
        <v>899</v>
      </c>
      <c r="F87" s="140">
        <f t="shared" si="1"/>
        <v>1078.8</v>
      </c>
      <c r="G87" s="143"/>
      <c r="H87" s="62"/>
      <c r="I87" s="62"/>
      <c r="J87" s="62"/>
    </row>
    <row r="88" spans="1:10" s="51" customFormat="1" ht="20.25" x14ac:dyDescent="0.3">
      <c r="A88" s="178">
        <v>1.19</v>
      </c>
      <c r="B88" s="182" t="s">
        <v>652</v>
      </c>
      <c r="C88" s="180" t="s">
        <v>627</v>
      </c>
      <c r="D88" s="34" t="s">
        <v>628</v>
      </c>
      <c r="E88" s="31">
        <v>784</v>
      </c>
      <c r="F88" s="140">
        <f t="shared" si="1"/>
        <v>940.8</v>
      </c>
      <c r="G88" s="143"/>
      <c r="H88" s="62"/>
      <c r="I88" s="62"/>
      <c r="J88" s="62"/>
    </row>
    <row r="89" spans="1:10" s="51" customFormat="1" ht="20.25" x14ac:dyDescent="0.3">
      <c r="A89" s="178"/>
      <c r="B89" s="182"/>
      <c r="C89" s="180"/>
      <c r="D89" s="34" t="s">
        <v>629</v>
      </c>
      <c r="E89" s="31">
        <v>864</v>
      </c>
      <c r="F89" s="140">
        <f t="shared" si="1"/>
        <v>1036.8</v>
      </c>
      <c r="G89" s="143"/>
      <c r="H89" s="62"/>
      <c r="I89" s="62"/>
      <c r="J89" s="62"/>
    </row>
    <row r="90" spans="1:10" s="51" customFormat="1" ht="20.25" x14ac:dyDescent="0.3">
      <c r="A90" s="178"/>
      <c r="B90" s="182"/>
      <c r="C90" s="180" t="s">
        <v>630</v>
      </c>
      <c r="D90" s="34" t="s">
        <v>628</v>
      </c>
      <c r="E90" s="31">
        <v>734</v>
      </c>
      <c r="F90" s="140">
        <f t="shared" si="1"/>
        <v>880.8</v>
      </c>
      <c r="G90" s="143"/>
      <c r="H90" s="62"/>
      <c r="I90" s="62"/>
      <c r="J90" s="62"/>
    </row>
    <row r="91" spans="1:10" s="51" customFormat="1" ht="20.25" x14ac:dyDescent="0.3">
      <c r="A91" s="178"/>
      <c r="B91" s="182"/>
      <c r="C91" s="180"/>
      <c r="D91" s="34" t="s">
        <v>629</v>
      </c>
      <c r="E91" s="31">
        <v>814</v>
      </c>
      <c r="F91" s="140">
        <f t="shared" si="1"/>
        <v>976.8</v>
      </c>
      <c r="G91" s="143"/>
      <c r="H91" s="62"/>
      <c r="I91" s="62"/>
      <c r="J91" s="62"/>
    </row>
    <row r="92" spans="1:10" s="51" customFormat="1" ht="20.25" x14ac:dyDescent="0.3">
      <c r="A92" s="178" t="s">
        <v>653</v>
      </c>
      <c r="B92" s="179" t="s">
        <v>654</v>
      </c>
      <c r="C92" s="180" t="s">
        <v>627</v>
      </c>
      <c r="D92" s="34" t="s">
        <v>628</v>
      </c>
      <c r="E92" s="31">
        <v>717</v>
      </c>
      <c r="F92" s="140">
        <f t="shared" si="1"/>
        <v>860.4</v>
      </c>
      <c r="G92" s="143"/>
      <c r="H92" s="62"/>
      <c r="I92" s="62"/>
      <c r="J92" s="62"/>
    </row>
    <row r="93" spans="1:10" s="51" customFormat="1" ht="22.5" customHeight="1" x14ac:dyDescent="0.3">
      <c r="A93" s="178"/>
      <c r="B93" s="179"/>
      <c r="C93" s="180"/>
      <c r="D93" s="34" t="s">
        <v>629</v>
      </c>
      <c r="E93" s="31">
        <v>797</v>
      </c>
      <c r="F93" s="140">
        <f t="shared" si="1"/>
        <v>956.4</v>
      </c>
      <c r="G93" s="143"/>
      <c r="H93" s="62"/>
      <c r="I93" s="62"/>
      <c r="J93" s="62"/>
    </row>
    <row r="94" spans="1:10" s="51" customFormat="1" ht="23.25" customHeight="1" x14ac:dyDescent="0.3">
      <c r="A94" s="178"/>
      <c r="B94" s="179"/>
      <c r="C94" s="180" t="s">
        <v>630</v>
      </c>
      <c r="D94" s="34" t="s">
        <v>628</v>
      </c>
      <c r="E94" s="31">
        <v>667</v>
      </c>
      <c r="F94" s="140">
        <f t="shared" si="1"/>
        <v>800.4</v>
      </c>
      <c r="G94" s="143"/>
      <c r="H94" s="62"/>
      <c r="I94" s="62"/>
      <c r="J94" s="62"/>
    </row>
    <row r="95" spans="1:10" s="51" customFormat="1" ht="20.25" x14ac:dyDescent="0.3">
      <c r="A95" s="178"/>
      <c r="B95" s="179"/>
      <c r="C95" s="180"/>
      <c r="D95" s="34" t="s">
        <v>629</v>
      </c>
      <c r="E95" s="31">
        <v>747</v>
      </c>
      <c r="F95" s="140">
        <f t="shared" si="1"/>
        <v>896.4</v>
      </c>
      <c r="G95" s="143"/>
      <c r="H95" s="62"/>
      <c r="I95" s="62"/>
      <c r="J95" s="62"/>
    </row>
    <row r="96" spans="1:10" s="51" customFormat="1" ht="20.25" x14ac:dyDescent="0.3">
      <c r="A96" s="178">
        <v>1.21</v>
      </c>
      <c r="B96" s="182" t="s">
        <v>655</v>
      </c>
      <c r="C96" s="180" t="s">
        <v>627</v>
      </c>
      <c r="D96" s="34" t="s">
        <v>628</v>
      </c>
      <c r="E96" s="31">
        <v>995</v>
      </c>
      <c r="F96" s="140">
        <f t="shared" si="1"/>
        <v>1194</v>
      </c>
      <c r="G96" s="143"/>
      <c r="H96" s="62"/>
      <c r="I96" s="62"/>
      <c r="J96" s="62"/>
    </row>
    <row r="97" spans="1:10" s="51" customFormat="1" ht="20.25" x14ac:dyDescent="0.3">
      <c r="A97" s="178"/>
      <c r="B97" s="182"/>
      <c r="C97" s="180"/>
      <c r="D97" s="34" t="s">
        <v>629</v>
      </c>
      <c r="E97" s="31">
        <v>1075</v>
      </c>
      <c r="F97" s="140">
        <f t="shared" si="1"/>
        <v>1290</v>
      </c>
      <c r="G97" s="143"/>
      <c r="H97" s="62"/>
      <c r="I97" s="62"/>
      <c r="J97" s="62"/>
    </row>
    <row r="98" spans="1:10" s="51" customFormat="1" ht="20.25" x14ac:dyDescent="0.3">
      <c r="A98" s="178"/>
      <c r="B98" s="182"/>
      <c r="C98" s="180" t="s">
        <v>630</v>
      </c>
      <c r="D98" s="34" t="s">
        <v>628</v>
      </c>
      <c r="E98" s="31">
        <v>678</v>
      </c>
      <c r="F98" s="140">
        <f t="shared" si="1"/>
        <v>813.6</v>
      </c>
      <c r="G98" s="143"/>
      <c r="H98" s="62"/>
      <c r="I98" s="62"/>
      <c r="J98" s="62"/>
    </row>
    <row r="99" spans="1:10" s="51" customFormat="1" ht="15" customHeight="1" x14ac:dyDescent="0.3">
      <c r="A99" s="178"/>
      <c r="B99" s="182"/>
      <c r="C99" s="180"/>
      <c r="D99" s="34" t="s">
        <v>629</v>
      </c>
      <c r="E99" s="31">
        <v>758</v>
      </c>
      <c r="F99" s="140">
        <f t="shared" si="1"/>
        <v>909.6</v>
      </c>
      <c r="G99" s="143"/>
      <c r="H99" s="65"/>
      <c r="I99" s="62"/>
      <c r="J99" s="62"/>
    </row>
    <row r="100" spans="1:10" s="51" customFormat="1" ht="20.25" x14ac:dyDescent="0.3">
      <c r="A100" s="178">
        <v>1.22</v>
      </c>
      <c r="B100" s="179" t="s">
        <v>656</v>
      </c>
      <c r="C100" s="180" t="s">
        <v>627</v>
      </c>
      <c r="D100" s="34" t="s">
        <v>628</v>
      </c>
      <c r="E100" s="31">
        <v>1544</v>
      </c>
      <c r="F100" s="140">
        <f t="shared" si="1"/>
        <v>1852.8</v>
      </c>
      <c r="G100" s="143"/>
      <c r="H100" s="62"/>
      <c r="I100" s="62"/>
      <c r="J100" s="62"/>
    </row>
    <row r="101" spans="1:10" s="51" customFormat="1" ht="16.5" customHeight="1" x14ac:dyDescent="0.3">
      <c r="A101" s="178"/>
      <c r="B101" s="179"/>
      <c r="C101" s="180"/>
      <c r="D101" s="34" t="s">
        <v>629</v>
      </c>
      <c r="E101" s="31">
        <v>1624</v>
      </c>
      <c r="F101" s="140">
        <f t="shared" si="1"/>
        <v>1948.8</v>
      </c>
      <c r="G101" s="143"/>
      <c r="H101" s="62"/>
      <c r="I101" s="62"/>
      <c r="J101" s="62"/>
    </row>
    <row r="102" spans="1:10" s="51" customFormat="1" ht="20.25" x14ac:dyDescent="0.3">
      <c r="A102" s="178"/>
      <c r="B102" s="179"/>
      <c r="C102" s="185" t="s">
        <v>657</v>
      </c>
      <c r="D102" s="34" t="s">
        <v>628</v>
      </c>
      <c r="E102" s="31">
        <v>1140</v>
      </c>
      <c r="F102" s="140">
        <f t="shared" si="1"/>
        <v>1368</v>
      </c>
      <c r="G102" s="143"/>
      <c r="H102" s="62"/>
      <c r="I102" s="62"/>
      <c r="J102" s="62"/>
    </row>
    <row r="103" spans="1:10" s="51" customFormat="1" ht="19.5" customHeight="1" x14ac:dyDescent="0.3">
      <c r="A103" s="178"/>
      <c r="B103" s="179"/>
      <c r="C103" s="185"/>
      <c r="D103" s="34" t="s">
        <v>629</v>
      </c>
      <c r="E103" s="31">
        <v>1220</v>
      </c>
      <c r="F103" s="140">
        <f t="shared" si="1"/>
        <v>1464</v>
      </c>
      <c r="G103" s="143"/>
      <c r="H103" s="62"/>
      <c r="I103" s="62"/>
      <c r="J103" s="62"/>
    </row>
    <row r="104" spans="1:10" s="51" customFormat="1" ht="19.899999999999999" customHeight="1" x14ac:dyDescent="0.3">
      <c r="A104" s="178"/>
      <c r="B104" s="179"/>
      <c r="C104" s="180" t="s">
        <v>630</v>
      </c>
      <c r="D104" s="34" t="s">
        <v>628</v>
      </c>
      <c r="E104" s="31">
        <v>1518</v>
      </c>
      <c r="F104" s="140">
        <f t="shared" si="1"/>
        <v>1821.6</v>
      </c>
      <c r="G104" s="143"/>
      <c r="H104" s="62"/>
      <c r="I104" s="62"/>
      <c r="J104" s="62"/>
    </row>
    <row r="105" spans="1:10" s="51" customFormat="1" ht="15.75" customHeight="1" x14ac:dyDescent="0.3">
      <c r="A105" s="178"/>
      <c r="B105" s="179"/>
      <c r="C105" s="180"/>
      <c r="D105" s="34" t="s">
        <v>629</v>
      </c>
      <c r="E105" s="31">
        <v>1598</v>
      </c>
      <c r="F105" s="140">
        <f t="shared" si="1"/>
        <v>1917.6</v>
      </c>
      <c r="G105" s="143"/>
      <c r="H105" s="62"/>
      <c r="I105" s="62"/>
      <c r="J105" s="62"/>
    </row>
    <row r="106" spans="1:10" s="51" customFormat="1" ht="18.75" customHeight="1" x14ac:dyDescent="0.3">
      <c r="A106" s="178"/>
      <c r="B106" s="179"/>
      <c r="C106" s="186" t="s">
        <v>658</v>
      </c>
      <c r="D106" s="34" t="s">
        <v>628</v>
      </c>
      <c r="E106" s="31">
        <v>1114</v>
      </c>
      <c r="F106" s="140">
        <f t="shared" si="1"/>
        <v>1336.8</v>
      </c>
      <c r="G106" s="143"/>
      <c r="H106" s="62"/>
      <c r="I106" s="62"/>
      <c r="J106" s="62"/>
    </row>
    <row r="107" spans="1:10" s="51" customFormat="1" ht="16.5" customHeight="1" x14ac:dyDescent="0.3">
      <c r="A107" s="178"/>
      <c r="B107" s="179"/>
      <c r="C107" s="186"/>
      <c r="D107" s="34" t="s">
        <v>629</v>
      </c>
      <c r="E107" s="31">
        <v>1194</v>
      </c>
      <c r="F107" s="140">
        <f t="shared" si="1"/>
        <v>1432.8</v>
      </c>
      <c r="G107" s="143"/>
      <c r="H107" s="62"/>
      <c r="I107" s="62"/>
      <c r="J107" s="62"/>
    </row>
    <row r="108" spans="1:10" s="51" customFormat="1" ht="20.25" x14ac:dyDescent="0.3">
      <c r="A108" s="178">
        <v>1.23</v>
      </c>
      <c r="B108" s="179" t="s">
        <v>659</v>
      </c>
      <c r="C108" s="180" t="s">
        <v>627</v>
      </c>
      <c r="D108" s="34" t="s">
        <v>628</v>
      </c>
      <c r="E108" s="31">
        <v>939</v>
      </c>
      <c r="F108" s="140">
        <f t="shared" si="1"/>
        <v>1126.8</v>
      </c>
      <c r="G108" s="143"/>
      <c r="H108" s="62"/>
      <c r="I108" s="62"/>
      <c r="J108" s="62"/>
    </row>
    <row r="109" spans="1:10" s="51" customFormat="1" ht="19.5" customHeight="1" x14ac:dyDescent="0.3">
      <c r="A109" s="178"/>
      <c r="B109" s="179"/>
      <c r="C109" s="180"/>
      <c r="D109" s="34" t="s">
        <v>629</v>
      </c>
      <c r="E109" s="31">
        <v>1019</v>
      </c>
      <c r="F109" s="140">
        <f t="shared" si="1"/>
        <v>1222.8</v>
      </c>
      <c r="G109" s="143"/>
      <c r="H109" s="62"/>
      <c r="I109" s="62"/>
      <c r="J109" s="62"/>
    </row>
    <row r="110" spans="1:10" s="51" customFormat="1" ht="20.25" x14ac:dyDescent="0.3">
      <c r="A110" s="178"/>
      <c r="B110" s="179"/>
      <c r="C110" s="180" t="s">
        <v>630</v>
      </c>
      <c r="D110" s="34" t="s">
        <v>628</v>
      </c>
      <c r="E110" s="31">
        <v>889</v>
      </c>
      <c r="F110" s="140">
        <f t="shared" si="1"/>
        <v>1066.8</v>
      </c>
      <c r="G110" s="143"/>
      <c r="H110" s="62"/>
      <c r="I110" s="62"/>
      <c r="J110" s="62"/>
    </row>
    <row r="111" spans="1:10" s="51" customFormat="1" ht="20.25" x14ac:dyDescent="0.3">
      <c r="A111" s="178"/>
      <c r="B111" s="179"/>
      <c r="C111" s="180"/>
      <c r="D111" s="34" t="s">
        <v>629</v>
      </c>
      <c r="E111" s="31">
        <v>969</v>
      </c>
      <c r="F111" s="140">
        <f t="shared" si="1"/>
        <v>1162.8</v>
      </c>
      <c r="G111" s="143"/>
      <c r="H111" s="62"/>
      <c r="I111" s="62"/>
      <c r="J111" s="62"/>
    </row>
    <row r="112" spans="1:10" s="51" customFormat="1" ht="20.25" x14ac:dyDescent="0.3">
      <c r="A112" s="178">
        <v>1.24</v>
      </c>
      <c r="B112" s="179" t="s">
        <v>660</v>
      </c>
      <c r="C112" s="180" t="s">
        <v>627</v>
      </c>
      <c r="D112" s="34" t="s">
        <v>628</v>
      </c>
      <c r="E112" s="31">
        <v>1006</v>
      </c>
      <c r="F112" s="140">
        <f t="shared" si="1"/>
        <v>1207.2</v>
      </c>
      <c r="G112" s="143"/>
      <c r="H112" s="62"/>
      <c r="I112" s="62"/>
      <c r="J112" s="62"/>
    </row>
    <row r="113" spans="1:10" s="51" customFormat="1" ht="14.25" customHeight="1" x14ac:dyDescent="0.3">
      <c r="A113" s="178"/>
      <c r="B113" s="179"/>
      <c r="C113" s="180"/>
      <c r="D113" s="34" t="s">
        <v>629</v>
      </c>
      <c r="E113" s="31">
        <v>1086</v>
      </c>
      <c r="F113" s="140">
        <f t="shared" si="1"/>
        <v>1303.2</v>
      </c>
      <c r="G113" s="143"/>
      <c r="H113" s="62"/>
      <c r="I113" s="62"/>
      <c r="J113" s="62"/>
    </row>
    <row r="114" spans="1:10" s="51" customFormat="1" ht="20.25" x14ac:dyDescent="0.3">
      <c r="A114" s="178"/>
      <c r="B114" s="179"/>
      <c r="C114" s="180" t="s">
        <v>630</v>
      </c>
      <c r="D114" s="34" t="s">
        <v>628</v>
      </c>
      <c r="E114" s="31">
        <v>956</v>
      </c>
      <c r="F114" s="140">
        <f t="shared" si="1"/>
        <v>1147.2</v>
      </c>
      <c r="G114" s="143"/>
      <c r="H114" s="62"/>
      <c r="I114" s="62"/>
      <c r="J114" s="62"/>
    </row>
    <row r="115" spans="1:10" s="51" customFormat="1" ht="15.75" customHeight="1" x14ac:dyDescent="0.3">
      <c r="A115" s="178"/>
      <c r="B115" s="179"/>
      <c r="C115" s="180"/>
      <c r="D115" s="34" t="s">
        <v>629</v>
      </c>
      <c r="E115" s="31">
        <v>1036</v>
      </c>
      <c r="F115" s="140">
        <f t="shared" si="1"/>
        <v>1243.2</v>
      </c>
      <c r="G115" s="143"/>
      <c r="H115" s="62"/>
      <c r="I115" s="62"/>
      <c r="J115" s="62"/>
    </row>
    <row r="116" spans="1:10" s="51" customFormat="1" ht="20.25" x14ac:dyDescent="0.3">
      <c r="A116" s="178">
        <v>1.25</v>
      </c>
      <c r="B116" s="182" t="s">
        <v>661</v>
      </c>
      <c r="C116" s="180" t="s">
        <v>627</v>
      </c>
      <c r="D116" s="34" t="s">
        <v>628</v>
      </c>
      <c r="E116" s="31">
        <v>1608</v>
      </c>
      <c r="F116" s="140">
        <f t="shared" si="1"/>
        <v>1929.6</v>
      </c>
      <c r="G116" s="143"/>
      <c r="H116" s="62"/>
      <c r="I116" s="62"/>
      <c r="J116" s="62"/>
    </row>
    <row r="117" spans="1:10" s="51" customFormat="1" ht="20.25" x14ac:dyDescent="0.3">
      <c r="A117" s="178"/>
      <c r="B117" s="182"/>
      <c r="C117" s="180"/>
      <c r="D117" s="34" t="s">
        <v>629</v>
      </c>
      <c r="E117" s="31">
        <v>1688</v>
      </c>
      <c r="F117" s="140">
        <f t="shared" si="1"/>
        <v>2025.6</v>
      </c>
      <c r="G117" s="143"/>
      <c r="H117" s="62"/>
      <c r="I117" s="62"/>
      <c r="J117" s="62"/>
    </row>
    <row r="118" spans="1:10" s="51" customFormat="1" ht="20.25" x14ac:dyDescent="0.3">
      <c r="A118" s="178"/>
      <c r="B118" s="182"/>
      <c r="C118" s="180" t="s">
        <v>630</v>
      </c>
      <c r="D118" s="34" t="s">
        <v>628</v>
      </c>
      <c r="E118" s="31">
        <v>1384</v>
      </c>
      <c r="F118" s="140">
        <f t="shared" si="1"/>
        <v>1660.8</v>
      </c>
      <c r="G118" s="143"/>
      <c r="H118" s="62"/>
      <c r="I118" s="62"/>
      <c r="J118" s="62"/>
    </row>
    <row r="119" spans="1:10" s="51" customFormat="1" ht="24" customHeight="1" x14ac:dyDescent="0.3">
      <c r="A119" s="178"/>
      <c r="B119" s="182"/>
      <c r="C119" s="180"/>
      <c r="D119" s="34" t="s">
        <v>629</v>
      </c>
      <c r="E119" s="31">
        <v>1464</v>
      </c>
      <c r="F119" s="140">
        <f t="shared" si="1"/>
        <v>1756.8</v>
      </c>
      <c r="G119" s="143"/>
      <c r="H119" s="62"/>
      <c r="I119" s="62"/>
      <c r="J119" s="62"/>
    </row>
    <row r="120" spans="1:10" s="51" customFormat="1" ht="20.25" x14ac:dyDescent="0.3">
      <c r="A120" s="178">
        <v>1.26</v>
      </c>
      <c r="B120" s="182" t="s">
        <v>662</v>
      </c>
      <c r="C120" s="180" t="s">
        <v>627</v>
      </c>
      <c r="D120" s="34" t="s">
        <v>628</v>
      </c>
      <c r="E120" s="31">
        <v>1387</v>
      </c>
      <c r="F120" s="140">
        <f t="shared" si="1"/>
        <v>1664.3999999999999</v>
      </c>
      <c r="G120" s="143"/>
      <c r="H120" s="62"/>
      <c r="I120" s="62"/>
      <c r="J120" s="62"/>
    </row>
    <row r="121" spans="1:10" s="51" customFormat="1" ht="16.5" customHeight="1" x14ac:dyDescent="0.3">
      <c r="A121" s="178"/>
      <c r="B121" s="182"/>
      <c r="C121" s="180"/>
      <c r="D121" s="34" t="s">
        <v>629</v>
      </c>
      <c r="E121" s="31">
        <v>1467</v>
      </c>
      <c r="F121" s="140">
        <f t="shared" si="1"/>
        <v>1760.3999999999999</v>
      </c>
      <c r="G121" s="143"/>
      <c r="H121" s="62"/>
      <c r="I121" s="62"/>
      <c r="J121" s="62"/>
    </row>
    <row r="122" spans="1:10" s="51" customFormat="1" ht="20.25" x14ac:dyDescent="0.3">
      <c r="A122" s="178"/>
      <c r="B122" s="182"/>
      <c r="C122" s="180" t="s">
        <v>630</v>
      </c>
      <c r="D122" s="34" t="s">
        <v>628</v>
      </c>
      <c r="E122" s="31">
        <v>1070</v>
      </c>
      <c r="F122" s="140">
        <f t="shared" si="1"/>
        <v>1284</v>
      </c>
      <c r="G122" s="143"/>
      <c r="H122" s="62"/>
      <c r="I122" s="62"/>
      <c r="J122" s="62"/>
    </row>
    <row r="123" spans="1:10" s="51" customFormat="1" ht="21" customHeight="1" x14ac:dyDescent="0.3">
      <c r="A123" s="178"/>
      <c r="B123" s="182"/>
      <c r="C123" s="180"/>
      <c r="D123" s="34" t="s">
        <v>629</v>
      </c>
      <c r="E123" s="31">
        <v>1150</v>
      </c>
      <c r="F123" s="140">
        <f t="shared" si="1"/>
        <v>1380</v>
      </c>
      <c r="G123" s="143"/>
      <c r="H123" s="62"/>
      <c r="I123" s="62"/>
      <c r="J123" s="62"/>
    </row>
    <row r="124" spans="1:10" s="51" customFormat="1" ht="20.25" x14ac:dyDescent="0.3">
      <c r="A124" s="178">
        <v>1.27</v>
      </c>
      <c r="B124" s="182" t="s">
        <v>663</v>
      </c>
      <c r="C124" s="180" t="s">
        <v>627</v>
      </c>
      <c r="D124" s="34" t="s">
        <v>628</v>
      </c>
      <c r="E124" s="31">
        <v>899</v>
      </c>
      <c r="F124" s="140">
        <f t="shared" si="1"/>
        <v>1078.8</v>
      </c>
      <c r="G124" s="143"/>
      <c r="H124" s="62"/>
      <c r="I124" s="62"/>
      <c r="J124" s="62"/>
    </row>
    <row r="125" spans="1:10" s="51" customFormat="1" ht="15.75" customHeight="1" x14ac:dyDescent="0.3">
      <c r="A125" s="178"/>
      <c r="B125" s="182"/>
      <c r="C125" s="180"/>
      <c r="D125" s="34" t="s">
        <v>629</v>
      </c>
      <c r="E125" s="31">
        <v>979</v>
      </c>
      <c r="F125" s="140">
        <f t="shared" si="1"/>
        <v>1174.8</v>
      </c>
      <c r="G125" s="143"/>
      <c r="H125" s="62"/>
      <c r="I125" s="62"/>
      <c r="J125" s="62"/>
    </row>
    <row r="126" spans="1:10" s="51" customFormat="1" ht="20.25" x14ac:dyDescent="0.3">
      <c r="A126" s="178"/>
      <c r="B126" s="182"/>
      <c r="C126" s="180" t="s">
        <v>630</v>
      </c>
      <c r="D126" s="34" t="s">
        <v>628</v>
      </c>
      <c r="E126" s="31">
        <v>849</v>
      </c>
      <c r="F126" s="140">
        <f t="shared" si="1"/>
        <v>1018.8</v>
      </c>
      <c r="G126" s="143"/>
      <c r="H126" s="62"/>
      <c r="I126" s="62"/>
      <c r="J126" s="62"/>
    </row>
    <row r="127" spans="1:10" s="51" customFormat="1" ht="20.25" x14ac:dyDescent="0.3">
      <c r="A127" s="178"/>
      <c r="B127" s="182"/>
      <c r="C127" s="180"/>
      <c r="D127" s="34" t="s">
        <v>629</v>
      </c>
      <c r="E127" s="31">
        <v>929</v>
      </c>
      <c r="F127" s="140">
        <f t="shared" si="1"/>
        <v>1114.8</v>
      </c>
      <c r="G127" s="143"/>
      <c r="H127" s="62"/>
      <c r="I127" s="62"/>
      <c r="J127" s="62"/>
    </row>
    <row r="128" spans="1:10" s="51" customFormat="1" ht="20.25" x14ac:dyDescent="0.3">
      <c r="A128" s="178">
        <v>1.28</v>
      </c>
      <c r="B128" s="179" t="s">
        <v>664</v>
      </c>
      <c r="C128" s="180" t="s">
        <v>627</v>
      </c>
      <c r="D128" s="34" t="s">
        <v>628</v>
      </c>
      <c r="E128" s="31">
        <v>899</v>
      </c>
      <c r="F128" s="140">
        <f t="shared" si="1"/>
        <v>1078.8</v>
      </c>
      <c r="G128" s="143"/>
      <c r="H128" s="62"/>
      <c r="I128" s="62"/>
      <c r="J128" s="62"/>
    </row>
    <row r="129" spans="1:10" s="51" customFormat="1" ht="20.25" x14ac:dyDescent="0.3">
      <c r="A129" s="178"/>
      <c r="B129" s="179"/>
      <c r="C129" s="180"/>
      <c r="D129" s="34" t="s">
        <v>629</v>
      </c>
      <c r="E129" s="31">
        <v>979</v>
      </c>
      <c r="F129" s="140">
        <f t="shared" si="1"/>
        <v>1174.8</v>
      </c>
      <c r="G129" s="143"/>
      <c r="H129" s="62"/>
      <c r="I129" s="62"/>
      <c r="J129" s="62"/>
    </row>
    <row r="130" spans="1:10" s="51" customFormat="1" ht="20.25" x14ac:dyDescent="0.3">
      <c r="A130" s="178"/>
      <c r="B130" s="179"/>
      <c r="C130" s="180" t="s">
        <v>630</v>
      </c>
      <c r="D130" s="34" t="s">
        <v>628</v>
      </c>
      <c r="E130" s="31">
        <v>849</v>
      </c>
      <c r="F130" s="140">
        <f t="shared" si="1"/>
        <v>1018.8</v>
      </c>
      <c r="G130" s="143"/>
      <c r="H130" s="62"/>
      <c r="I130" s="62"/>
      <c r="J130" s="62"/>
    </row>
    <row r="131" spans="1:10" s="51" customFormat="1" ht="20.25" x14ac:dyDescent="0.3">
      <c r="A131" s="178"/>
      <c r="B131" s="179"/>
      <c r="C131" s="180"/>
      <c r="D131" s="34" t="s">
        <v>629</v>
      </c>
      <c r="E131" s="31">
        <v>929</v>
      </c>
      <c r="F131" s="140">
        <f t="shared" si="1"/>
        <v>1114.8</v>
      </c>
      <c r="G131" s="143"/>
      <c r="H131" s="62"/>
      <c r="I131" s="62"/>
      <c r="J131" s="62"/>
    </row>
    <row r="132" spans="1:10" s="51" customFormat="1" ht="20.25" x14ac:dyDescent="0.3">
      <c r="A132" s="178">
        <v>1.29</v>
      </c>
      <c r="B132" s="179" t="s">
        <v>665</v>
      </c>
      <c r="C132" s="180" t="s">
        <v>627</v>
      </c>
      <c r="D132" s="34" t="s">
        <v>628</v>
      </c>
      <c r="E132" s="31">
        <v>899</v>
      </c>
      <c r="F132" s="140">
        <f t="shared" si="1"/>
        <v>1078.8</v>
      </c>
      <c r="G132" s="143"/>
      <c r="H132" s="62"/>
      <c r="I132" s="62"/>
      <c r="J132" s="62"/>
    </row>
    <row r="133" spans="1:10" s="51" customFormat="1" ht="20.25" x14ac:dyDescent="0.3">
      <c r="A133" s="178"/>
      <c r="B133" s="179"/>
      <c r="C133" s="180"/>
      <c r="D133" s="34" t="s">
        <v>629</v>
      </c>
      <c r="E133" s="31">
        <v>979</v>
      </c>
      <c r="F133" s="140">
        <f t="shared" si="1"/>
        <v>1174.8</v>
      </c>
      <c r="G133" s="143"/>
      <c r="H133" s="62"/>
      <c r="I133" s="62"/>
      <c r="J133" s="62"/>
    </row>
    <row r="134" spans="1:10" s="51" customFormat="1" ht="20.25" x14ac:dyDescent="0.3">
      <c r="A134" s="178"/>
      <c r="B134" s="179"/>
      <c r="C134" s="180" t="s">
        <v>630</v>
      </c>
      <c r="D134" s="34" t="s">
        <v>628</v>
      </c>
      <c r="E134" s="31">
        <v>849</v>
      </c>
      <c r="F134" s="140">
        <f t="shared" si="1"/>
        <v>1018.8</v>
      </c>
      <c r="G134" s="143"/>
      <c r="H134" s="62"/>
      <c r="I134" s="62"/>
      <c r="J134" s="62"/>
    </row>
    <row r="135" spans="1:10" s="51" customFormat="1" ht="22.5" customHeight="1" x14ac:dyDescent="0.3">
      <c r="A135" s="178"/>
      <c r="B135" s="179"/>
      <c r="C135" s="180"/>
      <c r="D135" s="34" t="s">
        <v>629</v>
      </c>
      <c r="E135" s="31">
        <v>929</v>
      </c>
      <c r="F135" s="140">
        <f t="shared" si="1"/>
        <v>1114.8</v>
      </c>
      <c r="G135" s="143"/>
      <c r="H135" s="62"/>
      <c r="I135" s="62"/>
      <c r="J135" s="62"/>
    </row>
    <row r="136" spans="1:10" s="51" customFormat="1" ht="20.25" x14ac:dyDescent="0.3">
      <c r="A136" s="178" t="s">
        <v>666</v>
      </c>
      <c r="B136" s="182" t="s">
        <v>667</v>
      </c>
      <c r="C136" s="180" t="s">
        <v>627</v>
      </c>
      <c r="D136" s="34" t="s">
        <v>628</v>
      </c>
      <c r="E136" s="31">
        <v>1073</v>
      </c>
      <c r="F136" s="140">
        <f t="shared" si="1"/>
        <v>1287.5999999999999</v>
      </c>
      <c r="G136" s="143"/>
      <c r="H136" s="62"/>
      <c r="I136" s="62"/>
      <c r="J136" s="62"/>
    </row>
    <row r="137" spans="1:10" s="51" customFormat="1" ht="20.25" x14ac:dyDescent="0.3">
      <c r="A137" s="178"/>
      <c r="B137" s="182"/>
      <c r="C137" s="180"/>
      <c r="D137" s="34" t="s">
        <v>629</v>
      </c>
      <c r="E137" s="31">
        <v>1153</v>
      </c>
      <c r="F137" s="140">
        <f t="shared" si="1"/>
        <v>1383.6</v>
      </c>
      <c r="G137" s="143"/>
      <c r="H137" s="62"/>
      <c r="I137" s="62"/>
      <c r="J137" s="62"/>
    </row>
    <row r="138" spans="1:10" s="51" customFormat="1" ht="20.25" x14ac:dyDescent="0.3">
      <c r="A138" s="178"/>
      <c r="B138" s="182"/>
      <c r="C138" s="180" t="s">
        <v>630</v>
      </c>
      <c r="D138" s="34" t="s">
        <v>628</v>
      </c>
      <c r="E138" s="31">
        <v>849</v>
      </c>
      <c r="F138" s="140">
        <f t="shared" si="1"/>
        <v>1018.8</v>
      </c>
      <c r="G138" s="143"/>
      <c r="H138" s="62"/>
      <c r="I138" s="62"/>
      <c r="J138" s="62"/>
    </row>
    <row r="139" spans="1:10" s="51" customFormat="1" ht="20.25" x14ac:dyDescent="0.3">
      <c r="A139" s="178"/>
      <c r="B139" s="182"/>
      <c r="C139" s="180"/>
      <c r="D139" s="34" t="s">
        <v>629</v>
      </c>
      <c r="E139" s="31">
        <v>929</v>
      </c>
      <c r="F139" s="140">
        <f t="shared" si="1"/>
        <v>1114.8</v>
      </c>
      <c r="G139" s="143"/>
      <c r="H139" s="62"/>
      <c r="I139" s="62"/>
      <c r="J139" s="62"/>
    </row>
    <row r="140" spans="1:10" s="51" customFormat="1" ht="20.25" x14ac:dyDescent="0.3">
      <c r="A140" s="178">
        <v>1.31</v>
      </c>
      <c r="B140" s="182" t="s">
        <v>668</v>
      </c>
      <c r="C140" s="180" t="s">
        <v>627</v>
      </c>
      <c r="D140" s="34" t="s">
        <v>628</v>
      </c>
      <c r="E140" s="31">
        <v>1042</v>
      </c>
      <c r="F140" s="140">
        <f t="shared" si="1"/>
        <v>1250.3999999999999</v>
      </c>
      <c r="G140" s="143"/>
      <c r="H140" s="62"/>
      <c r="I140" s="62"/>
      <c r="J140" s="62"/>
    </row>
    <row r="141" spans="1:10" s="51" customFormat="1" ht="20.25" x14ac:dyDescent="0.3">
      <c r="A141" s="178"/>
      <c r="B141" s="182"/>
      <c r="C141" s="180"/>
      <c r="D141" s="34" t="s">
        <v>629</v>
      </c>
      <c r="E141" s="31">
        <v>1122</v>
      </c>
      <c r="F141" s="140">
        <f t="shared" ref="F141:F204" si="2">E141*1.2</f>
        <v>1346.3999999999999</v>
      </c>
      <c r="G141" s="143"/>
      <c r="H141" s="62"/>
      <c r="I141" s="62"/>
      <c r="J141" s="62"/>
    </row>
    <row r="142" spans="1:10" s="51" customFormat="1" ht="20.25" x14ac:dyDescent="0.3">
      <c r="A142" s="178"/>
      <c r="B142" s="182"/>
      <c r="C142" s="180" t="s">
        <v>630</v>
      </c>
      <c r="D142" s="34" t="s">
        <v>628</v>
      </c>
      <c r="E142" s="31">
        <v>992</v>
      </c>
      <c r="F142" s="140">
        <f t="shared" si="2"/>
        <v>1190.3999999999999</v>
      </c>
      <c r="G142" s="143"/>
      <c r="H142" s="62"/>
      <c r="I142" s="62"/>
      <c r="J142" s="62"/>
    </row>
    <row r="143" spans="1:10" s="51" customFormat="1" ht="20.25" x14ac:dyDescent="0.3">
      <c r="A143" s="178"/>
      <c r="B143" s="182"/>
      <c r="C143" s="180"/>
      <c r="D143" s="34" t="s">
        <v>629</v>
      </c>
      <c r="E143" s="31">
        <v>1072</v>
      </c>
      <c r="F143" s="140">
        <f t="shared" si="2"/>
        <v>1286.3999999999999</v>
      </c>
      <c r="G143" s="143"/>
      <c r="H143" s="62"/>
      <c r="I143" s="62"/>
      <c r="J143" s="62"/>
    </row>
    <row r="144" spans="1:10" s="51" customFormat="1" ht="20.25" x14ac:dyDescent="0.3">
      <c r="A144" s="178">
        <v>1.32</v>
      </c>
      <c r="B144" s="182" t="s">
        <v>669</v>
      </c>
      <c r="C144" s="180" t="s">
        <v>627</v>
      </c>
      <c r="D144" s="34" t="s">
        <v>628</v>
      </c>
      <c r="E144" s="31">
        <v>1222</v>
      </c>
      <c r="F144" s="140">
        <f t="shared" si="2"/>
        <v>1466.3999999999999</v>
      </c>
      <c r="G144" s="143"/>
      <c r="H144" s="62"/>
      <c r="I144" s="62"/>
      <c r="J144" s="62"/>
    </row>
    <row r="145" spans="1:10" s="51" customFormat="1" ht="20.25" x14ac:dyDescent="0.3">
      <c r="A145" s="178"/>
      <c r="B145" s="182"/>
      <c r="C145" s="180"/>
      <c r="D145" s="34" t="s">
        <v>629</v>
      </c>
      <c r="E145" s="31">
        <v>1302</v>
      </c>
      <c r="F145" s="140">
        <f t="shared" si="2"/>
        <v>1562.3999999999999</v>
      </c>
      <c r="G145" s="143"/>
      <c r="H145" s="62"/>
      <c r="I145" s="62"/>
      <c r="J145" s="62"/>
    </row>
    <row r="146" spans="1:10" s="51" customFormat="1" ht="20.25" x14ac:dyDescent="0.3">
      <c r="A146" s="178"/>
      <c r="B146" s="182"/>
      <c r="C146" s="180" t="s">
        <v>630</v>
      </c>
      <c r="D146" s="34" t="s">
        <v>628</v>
      </c>
      <c r="E146" s="31">
        <v>1085</v>
      </c>
      <c r="F146" s="140">
        <f t="shared" si="2"/>
        <v>1302</v>
      </c>
      <c r="G146" s="143"/>
      <c r="H146" s="62"/>
      <c r="I146" s="62"/>
      <c r="J146" s="62"/>
    </row>
    <row r="147" spans="1:10" s="51" customFormat="1" ht="20.25" x14ac:dyDescent="0.3">
      <c r="A147" s="178"/>
      <c r="B147" s="182"/>
      <c r="C147" s="180"/>
      <c r="D147" s="34" t="s">
        <v>629</v>
      </c>
      <c r="E147" s="31">
        <v>1165</v>
      </c>
      <c r="F147" s="140">
        <f t="shared" si="2"/>
        <v>1398</v>
      </c>
      <c r="G147" s="143"/>
      <c r="H147" s="62"/>
      <c r="I147" s="62"/>
      <c r="J147" s="62"/>
    </row>
    <row r="148" spans="1:10" s="51" customFormat="1" ht="20.25" x14ac:dyDescent="0.3">
      <c r="A148" s="178">
        <v>1.33</v>
      </c>
      <c r="B148" s="182" t="s">
        <v>670</v>
      </c>
      <c r="C148" s="180" t="s">
        <v>627</v>
      </c>
      <c r="D148" s="34" t="s">
        <v>628</v>
      </c>
      <c r="E148" s="31">
        <v>834</v>
      </c>
      <c r="F148" s="140">
        <f t="shared" si="2"/>
        <v>1000.8</v>
      </c>
      <c r="G148" s="143"/>
      <c r="H148" s="62"/>
      <c r="I148" s="62"/>
      <c r="J148" s="62"/>
    </row>
    <row r="149" spans="1:10" s="51" customFormat="1" ht="20.25" x14ac:dyDescent="0.3">
      <c r="A149" s="178"/>
      <c r="B149" s="182"/>
      <c r="C149" s="180"/>
      <c r="D149" s="34" t="s">
        <v>629</v>
      </c>
      <c r="E149" s="31">
        <v>914</v>
      </c>
      <c r="F149" s="140">
        <f t="shared" si="2"/>
        <v>1096.8</v>
      </c>
      <c r="G149" s="143"/>
      <c r="H149" s="62"/>
      <c r="I149" s="62"/>
      <c r="J149" s="62"/>
    </row>
    <row r="150" spans="1:10" s="51" customFormat="1" ht="20.25" x14ac:dyDescent="0.3">
      <c r="A150" s="178"/>
      <c r="B150" s="182"/>
      <c r="C150" s="180" t="s">
        <v>630</v>
      </c>
      <c r="D150" s="34" t="s">
        <v>628</v>
      </c>
      <c r="E150" s="31">
        <v>784</v>
      </c>
      <c r="F150" s="140">
        <f t="shared" si="2"/>
        <v>940.8</v>
      </c>
      <c r="G150" s="143"/>
      <c r="H150" s="62"/>
      <c r="I150" s="62"/>
      <c r="J150" s="62"/>
    </row>
    <row r="151" spans="1:10" s="51" customFormat="1" ht="23.25" customHeight="1" x14ac:dyDescent="0.3">
      <c r="A151" s="178"/>
      <c r="B151" s="182"/>
      <c r="C151" s="180"/>
      <c r="D151" s="34" t="s">
        <v>629</v>
      </c>
      <c r="E151" s="31">
        <v>864</v>
      </c>
      <c r="F151" s="140">
        <f t="shared" si="2"/>
        <v>1036.8</v>
      </c>
      <c r="G151" s="143"/>
      <c r="H151" s="62"/>
      <c r="I151" s="62"/>
      <c r="J151" s="62"/>
    </row>
    <row r="152" spans="1:10" s="51" customFormat="1" ht="20.25" x14ac:dyDescent="0.3">
      <c r="A152" s="178">
        <v>1.34</v>
      </c>
      <c r="B152" s="182" t="s">
        <v>671</v>
      </c>
      <c r="C152" s="180" t="s">
        <v>627</v>
      </c>
      <c r="D152" s="34" t="s">
        <v>628</v>
      </c>
      <c r="E152" s="31">
        <v>1283.0001</v>
      </c>
      <c r="F152" s="140">
        <f t="shared" si="2"/>
        <v>1539.6001199999998</v>
      </c>
      <c r="G152" s="143"/>
      <c r="H152" s="62"/>
      <c r="I152" s="62"/>
      <c r="J152" s="62"/>
    </row>
    <row r="153" spans="1:10" s="51" customFormat="1" ht="20.25" x14ac:dyDescent="0.3">
      <c r="A153" s="178"/>
      <c r="B153" s="182"/>
      <c r="C153" s="180"/>
      <c r="D153" s="34" t="s">
        <v>629</v>
      </c>
      <c r="E153" s="31">
        <v>1363.0001</v>
      </c>
      <c r="F153" s="140">
        <f t="shared" si="2"/>
        <v>1635.6001199999998</v>
      </c>
      <c r="G153" s="143"/>
      <c r="H153" s="62"/>
      <c r="I153" s="62"/>
      <c r="J153" s="62"/>
    </row>
    <row r="154" spans="1:10" s="51" customFormat="1" ht="20.25" x14ac:dyDescent="0.3">
      <c r="A154" s="178"/>
      <c r="B154" s="182"/>
      <c r="C154" s="180" t="s">
        <v>630</v>
      </c>
      <c r="D154" s="34" t="s">
        <v>628</v>
      </c>
      <c r="E154" s="31">
        <v>966.00019999999995</v>
      </c>
      <c r="F154" s="140">
        <f t="shared" si="2"/>
        <v>1159.2002399999999</v>
      </c>
      <c r="G154" s="143"/>
      <c r="H154" s="62"/>
      <c r="I154" s="62"/>
      <c r="J154" s="62"/>
    </row>
    <row r="155" spans="1:10" s="51" customFormat="1" ht="20.25" x14ac:dyDescent="0.3">
      <c r="A155" s="178"/>
      <c r="B155" s="182"/>
      <c r="C155" s="180"/>
      <c r="D155" s="34" t="s">
        <v>629</v>
      </c>
      <c r="E155" s="31">
        <v>1046.0001</v>
      </c>
      <c r="F155" s="140">
        <f t="shared" si="2"/>
        <v>1255.20012</v>
      </c>
      <c r="G155" s="143"/>
      <c r="H155" s="62"/>
      <c r="I155" s="62"/>
      <c r="J155" s="62"/>
    </row>
    <row r="156" spans="1:10" s="51" customFormat="1" ht="20.25" x14ac:dyDescent="0.3">
      <c r="A156" s="178">
        <v>1.35</v>
      </c>
      <c r="B156" s="182" t="s">
        <v>672</v>
      </c>
      <c r="C156" s="180" t="s">
        <v>627</v>
      </c>
      <c r="D156" s="34" t="s">
        <v>628</v>
      </c>
      <c r="E156" s="31">
        <v>1283.0001</v>
      </c>
      <c r="F156" s="140">
        <f t="shared" si="2"/>
        <v>1539.6001199999998</v>
      </c>
      <c r="G156" s="143"/>
      <c r="H156" s="62"/>
      <c r="I156" s="62"/>
      <c r="J156" s="62"/>
    </row>
    <row r="157" spans="1:10" s="51" customFormat="1" ht="17.25" customHeight="1" x14ac:dyDescent="0.3">
      <c r="A157" s="178"/>
      <c r="B157" s="182"/>
      <c r="C157" s="180"/>
      <c r="D157" s="34" t="s">
        <v>629</v>
      </c>
      <c r="E157" s="31">
        <v>1363.0001</v>
      </c>
      <c r="F157" s="140">
        <f t="shared" si="2"/>
        <v>1635.6001199999998</v>
      </c>
      <c r="G157" s="143"/>
      <c r="H157" s="62"/>
      <c r="I157" s="62"/>
      <c r="J157" s="62"/>
    </row>
    <row r="158" spans="1:10" s="51" customFormat="1" ht="20.25" x14ac:dyDescent="0.3">
      <c r="A158" s="178"/>
      <c r="B158" s="182"/>
      <c r="C158" s="180" t="s">
        <v>630</v>
      </c>
      <c r="D158" s="34" t="s">
        <v>628</v>
      </c>
      <c r="E158" s="31">
        <v>966.00009999999997</v>
      </c>
      <c r="F158" s="140">
        <f t="shared" si="2"/>
        <v>1159.20012</v>
      </c>
      <c r="G158" s="143"/>
      <c r="H158" s="62"/>
      <c r="I158" s="62"/>
      <c r="J158" s="62"/>
    </row>
    <row r="159" spans="1:10" s="51" customFormat="1" ht="17.25" customHeight="1" x14ac:dyDescent="0.3">
      <c r="A159" s="178"/>
      <c r="B159" s="182"/>
      <c r="C159" s="180"/>
      <c r="D159" s="34" t="s">
        <v>629</v>
      </c>
      <c r="E159" s="31">
        <v>1046.0001</v>
      </c>
      <c r="F159" s="140">
        <f t="shared" si="2"/>
        <v>1255.20012</v>
      </c>
      <c r="G159" s="143"/>
      <c r="H159" s="62"/>
      <c r="I159" s="62"/>
      <c r="J159" s="62"/>
    </row>
    <row r="160" spans="1:10" s="51" customFormat="1" ht="20.25" x14ac:dyDescent="0.3">
      <c r="A160" s="178">
        <v>1.36</v>
      </c>
      <c r="B160" s="182" t="s">
        <v>673</v>
      </c>
      <c r="C160" s="180" t="s">
        <v>627</v>
      </c>
      <c r="D160" s="34" t="s">
        <v>628</v>
      </c>
      <c r="E160" s="31">
        <v>619</v>
      </c>
      <c r="F160" s="140">
        <f t="shared" si="2"/>
        <v>742.8</v>
      </c>
      <c r="G160" s="143"/>
      <c r="H160" s="62"/>
      <c r="I160" s="62"/>
      <c r="J160" s="62"/>
    </row>
    <row r="161" spans="1:10" s="51" customFormat="1" ht="20.25" x14ac:dyDescent="0.3">
      <c r="A161" s="178"/>
      <c r="B161" s="182"/>
      <c r="C161" s="180"/>
      <c r="D161" s="34" t="s">
        <v>629</v>
      </c>
      <c r="E161" s="31">
        <v>699</v>
      </c>
      <c r="F161" s="140">
        <f t="shared" si="2"/>
        <v>838.8</v>
      </c>
      <c r="G161" s="143"/>
      <c r="H161" s="62"/>
      <c r="I161" s="62"/>
      <c r="J161" s="62"/>
    </row>
    <row r="162" spans="1:10" s="51" customFormat="1" ht="20.25" x14ac:dyDescent="0.3">
      <c r="A162" s="178"/>
      <c r="B162" s="182"/>
      <c r="C162" s="180" t="s">
        <v>630</v>
      </c>
      <c r="D162" s="34" t="s">
        <v>628</v>
      </c>
      <c r="E162" s="31">
        <v>569</v>
      </c>
      <c r="F162" s="140">
        <f t="shared" si="2"/>
        <v>682.8</v>
      </c>
      <c r="G162" s="143"/>
      <c r="H162" s="62"/>
      <c r="I162" s="62"/>
      <c r="J162" s="62"/>
    </row>
    <row r="163" spans="1:10" s="51" customFormat="1" ht="20.25" x14ac:dyDescent="0.3">
      <c r="A163" s="178"/>
      <c r="B163" s="182"/>
      <c r="C163" s="180"/>
      <c r="D163" s="34" t="s">
        <v>629</v>
      </c>
      <c r="E163" s="31">
        <v>649</v>
      </c>
      <c r="F163" s="140">
        <f t="shared" si="2"/>
        <v>778.8</v>
      </c>
      <c r="G163" s="143"/>
      <c r="H163" s="62"/>
      <c r="I163" s="62"/>
      <c r="J163" s="62"/>
    </row>
    <row r="164" spans="1:10" s="51" customFormat="1" ht="20.25" x14ac:dyDescent="0.3">
      <c r="A164" s="178">
        <v>1.37</v>
      </c>
      <c r="B164" s="187" t="s">
        <v>674</v>
      </c>
      <c r="C164" s="180" t="s">
        <v>627</v>
      </c>
      <c r="D164" s="34" t="s">
        <v>628</v>
      </c>
      <c r="E164" s="31">
        <v>621</v>
      </c>
      <c r="F164" s="140">
        <f t="shared" si="2"/>
        <v>745.19999999999993</v>
      </c>
      <c r="G164" s="143"/>
      <c r="H164" s="62"/>
      <c r="I164" s="62"/>
      <c r="J164" s="62"/>
    </row>
    <row r="165" spans="1:10" s="51" customFormat="1" ht="17.25" customHeight="1" x14ac:dyDescent="0.3">
      <c r="A165" s="178"/>
      <c r="B165" s="187"/>
      <c r="C165" s="180"/>
      <c r="D165" s="34" t="s">
        <v>629</v>
      </c>
      <c r="E165" s="31">
        <v>701</v>
      </c>
      <c r="F165" s="140">
        <f t="shared" si="2"/>
        <v>841.19999999999993</v>
      </c>
      <c r="G165" s="143"/>
      <c r="H165" s="62"/>
      <c r="I165" s="62"/>
      <c r="J165" s="62"/>
    </row>
    <row r="166" spans="1:10" s="51" customFormat="1" ht="17.25" customHeight="1" x14ac:dyDescent="0.3">
      <c r="A166" s="178"/>
      <c r="B166" s="187"/>
      <c r="C166" s="180" t="s">
        <v>630</v>
      </c>
      <c r="D166" s="34" t="s">
        <v>628</v>
      </c>
      <c r="E166" s="31">
        <v>571</v>
      </c>
      <c r="F166" s="140">
        <f t="shared" si="2"/>
        <v>685.19999999999993</v>
      </c>
      <c r="G166" s="143"/>
      <c r="H166" s="62"/>
      <c r="I166" s="62"/>
      <c r="J166" s="62"/>
    </row>
    <row r="167" spans="1:10" s="51" customFormat="1" ht="20.25" x14ac:dyDescent="0.3">
      <c r="A167" s="178"/>
      <c r="B167" s="187"/>
      <c r="C167" s="180"/>
      <c r="D167" s="34" t="s">
        <v>629</v>
      </c>
      <c r="E167" s="31">
        <v>651</v>
      </c>
      <c r="F167" s="140">
        <f t="shared" si="2"/>
        <v>781.19999999999993</v>
      </c>
      <c r="G167" s="143"/>
      <c r="H167" s="62"/>
      <c r="I167" s="62"/>
      <c r="J167" s="62"/>
    </row>
    <row r="168" spans="1:10" s="51" customFormat="1" ht="20.25" x14ac:dyDescent="0.3">
      <c r="A168" s="178">
        <v>1.38</v>
      </c>
      <c r="B168" s="182" t="s">
        <v>675</v>
      </c>
      <c r="C168" s="180" t="s">
        <v>627</v>
      </c>
      <c r="D168" s="34" t="s">
        <v>628</v>
      </c>
      <c r="E168" s="31">
        <v>1051</v>
      </c>
      <c r="F168" s="140">
        <f t="shared" si="2"/>
        <v>1261.2</v>
      </c>
      <c r="G168" s="143"/>
      <c r="H168" s="62"/>
      <c r="I168" s="62"/>
      <c r="J168" s="62"/>
    </row>
    <row r="169" spans="1:10" s="51" customFormat="1" ht="20.25" x14ac:dyDescent="0.3">
      <c r="A169" s="178"/>
      <c r="B169" s="182"/>
      <c r="C169" s="180"/>
      <c r="D169" s="34" t="s">
        <v>629</v>
      </c>
      <c r="E169" s="31">
        <v>1131</v>
      </c>
      <c r="F169" s="140">
        <f t="shared" si="2"/>
        <v>1357.2</v>
      </c>
      <c r="G169" s="143"/>
      <c r="H169" s="62"/>
      <c r="I169" s="62"/>
      <c r="J169" s="62"/>
    </row>
    <row r="170" spans="1:10" s="51" customFormat="1" ht="20.25" x14ac:dyDescent="0.3">
      <c r="A170" s="178"/>
      <c r="B170" s="182"/>
      <c r="C170" s="180" t="s">
        <v>630</v>
      </c>
      <c r="D170" s="34" t="s">
        <v>628</v>
      </c>
      <c r="E170" s="31">
        <v>1001</v>
      </c>
      <c r="F170" s="140">
        <f t="shared" si="2"/>
        <v>1201.2</v>
      </c>
      <c r="G170" s="143"/>
      <c r="H170" s="62"/>
      <c r="I170" s="62"/>
      <c r="J170" s="62"/>
    </row>
    <row r="171" spans="1:10" s="51" customFormat="1" ht="20.25" x14ac:dyDescent="0.3">
      <c r="A171" s="178"/>
      <c r="B171" s="182"/>
      <c r="C171" s="180"/>
      <c r="D171" s="34" t="s">
        <v>629</v>
      </c>
      <c r="E171" s="31">
        <v>1081</v>
      </c>
      <c r="F171" s="140">
        <f t="shared" si="2"/>
        <v>1297.2</v>
      </c>
      <c r="G171" s="143"/>
      <c r="H171" s="62"/>
      <c r="I171" s="62"/>
      <c r="J171" s="62"/>
    </row>
    <row r="172" spans="1:10" s="51" customFormat="1" ht="20.25" x14ac:dyDescent="0.3">
      <c r="A172" s="178">
        <v>1.39</v>
      </c>
      <c r="B172" s="182" t="s">
        <v>676</v>
      </c>
      <c r="C172" s="180" t="s">
        <v>627</v>
      </c>
      <c r="D172" s="34" t="s">
        <v>628</v>
      </c>
      <c r="E172" s="31">
        <v>955</v>
      </c>
      <c r="F172" s="140">
        <f t="shared" si="2"/>
        <v>1146</v>
      </c>
      <c r="G172" s="143"/>
      <c r="H172" s="62"/>
      <c r="I172" s="62"/>
      <c r="J172" s="62"/>
    </row>
    <row r="173" spans="1:10" s="51" customFormat="1" ht="20.25" x14ac:dyDescent="0.3">
      <c r="A173" s="178"/>
      <c r="B173" s="182"/>
      <c r="C173" s="180"/>
      <c r="D173" s="34" t="s">
        <v>629</v>
      </c>
      <c r="E173" s="31">
        <v>1035</v>
      </c>
      <c r="F173" s="140">
        <f t="shared" si="2"/>
        <v>1242</v>
      </c>
      <c r="G173" s="143"/>
      <c r="H173" s="62"/>
      <c r="I173" s="62"/>
      <c r="J173" s="62"/>
    </row>
    <row r="174" spans="1:10" s="51" customFormat="1" ht="20.25" x14ac:dyDescent="0.3">
      <c r="A174" s="178"/>
      <c r="B174" s="182"/>
      <c r="C174" s="180" t="s">
        <v>630</v>
      </c>
      <c r="D174" s="34" t="s">
        <v>628</v>
      </c>
      <c r="E174" s="31">
        <v>905</v>
      </c>
      <c r="F174" s="140">
        <f t="shared" si="2"/>
        <v>1086</v>
      </c>
      <c r="G174" s="143"/>
      <c r="H174" s="62"/>
      <c r="I174" s="62"/>
      <c r="J174" s="62"/>
    </row>
    <row r="175" spans="1:10" s="51" customFormat="1" ht="21.75" customHeight="1" x14ac:dyDescent="0.3">
      <c r="A175" s="178"/>
      <c r="B175" s="182"/>
      <c r="C175" s="180"/>
      <c r="D175" s="34" t="s">
        <v>629</v>
      </c>
      <c r="E175" s="31">
        <v>985</v>
      </c>
      <c r="F175" s="140">
        <f t="shared" si="2"/>
        <v>1182</v>
      </c>
      <c r="G175" s="143"/>
      <c r="H175" s="62"/>
      <c r="I175" s="62"/>
      <c r="J175" s="62"/>
    </row>
    <row r="176" spans="1:10" s="51" customFormat="1" ht="20.25" x14ac:dyDescent="0.3">
      <c r="A176" s="178">
        <v>1.4</v>
      </c>
      <c r="B176" s="182" t="s">
        <v>677</v>
      </c>
      <c r="C176" s="180" t="s">
        <v>627</v>
      </c>
      <c r="D176" s="34" t="s">
        <v>628</v>
      </c>
      <c r="E176" s="31">
        <v>955</v>
      </c>
      <c r="F176" s="140">
        <f t="shared" si="2"/>
        <v>1146</v>
      </c>
      <c r="G176" s="143"/>
      <c r="H176" s="62"/>
      <c r="I176" s="62"/>
      <c r="J176" s="62"/>
    </row>
    <row r="177" spans="1:10" s="51" customFormat="1" ht="20.25" x14ac:dyDescent="0.3">
      <c r="A177" s="178"/>
      <c r="B177" s="182"/>
      <c r="C177" s="180"/>
      <c r="D177" s="34" t="s">
        <v>629</v>
      </c>
      <c r="E177" s="31">
        <v>1035</v>
      </c>
      <c r="F177" s="140">
        <f t="shared" si="2"/>
        <v>1242</v>
      </c>
      <c r="G177" s="143"/>
      <c r="H177" s="62"/>
      <c r="I177" s="62"/>
      <c r="J177" s="62"/>
    </row>
    <row r="178" spans="1:10" s="51" customFormat="1" ht="20.25" x14ac:dyDescent="0.3">
      <c r="A178" s="178"/>
      <c r="B178" s="182"/>
      <c r="C178" s="180" t="s">
        <v>630</v>
      </c>
      <c r="D178" s="34" t="s">
        <v>628</v>
      </c>
      <c r="E178" s="31">
        <v>905</v>
      </c>
      <c r="F178" s="140">
        <f t="shared" si="2"/>
        <v>1086</v>
      </c>
      <c r="G178" s="143"/>
      <c r="H178" s="62"/>
      <c r="I178" s="62"/>
      <c r="J178" s="62"/>
    </row>
    <row r="179" spans="1:10" s="51" customFormat="1" ht="20.25" customHeight="1" x14ac:dyDescent="0.3">
      <c r="A179" s="178"/>
      <c r="B179" s="182"/>
      <c r="C179" s="180"/>
      <c r="D179" s="34" t="s">
        <v>629</v>
      </c>
      <c r="E179" s="31">
        <v>985</v>
      </c>
      <c r="F179" s="140">
        <f t="shared" si="2"/>
        <v>1182</v>
      </c>
      <c r="G179" s="143"/>
      <c r="H179" s="62"/>
      <c r="I179" s="62"/>
      <c r="J179" s="62"/>
    </row>
    <row r="180" spans="1:10" s="51" customFormat="1" ht="20.25" x14ac:dyDescent="0.3">
      <c r="A180" s="178">
        <v>1.41</v>
      </c>
      <c r="B180" s="182" t="s">
        <v>678</v>
      </c>
      <c r="C180" s="180" t="s">
        <v>627</v>
      </c>
      <c r="D180" s="34" t="s">
        <v>628</v>
      </c>
      <c r="E180" s="31">
        <v>955</v>
      </c>
      <c r="F180" s="140">
        <f t="shared" si="2"/>
        <v>1146</v>
      </c>
      <c r="G180" s="143"/>
      <c r="H180" s="62"/>
      <c r="I180" s="62"/>
      <c r="J180" s="62"/>
    </row>
    <row r="181" spans="1:10" s="51" customFormat="1" ht="20.25" x14ac:dyDescent="0.3">
      <c r="A181" s="178"/>
      <c r="B181" s="182"/>
      <c r="C181" s="180"/>
      <c r="D181" s="34" t="s">
        <v>629</v>
      </c>
      <c r="E181" s="31">
        <v>1035</v>
      </c>
      <c r="F181" s="140">
        <f t="shared" si="2"/>
        <v>1242</v>
      </c>
      <c r="G181" s="143"/>
      <c r="H181" s="62"/>
      <c r="I181" s="62"/>
      <c r="J181" s="62"/>
    </row>
    <row r="182" spans="1:10" s="51" customFormat="1" ht="20.25" x14ac:dyDescent="0.3">
      <c r="A182" s="178"/>
      <c r="B182" s="182"/>
      <c r="C182" s="180" t="s">
        <v>630</v>
      </c>
      <c r="D182" s="34" t="s">
        <v>628</v>
      </c>
      <c r="E182" s="31">
        <v>849</v>
      </c>
      <c r="F182" s="140">
        <f t="shared" si="2"/>
        <v>1018.8</v>
      </c>
      <c r="G182" s="143"/>
      <c r="H182" s="62"/>
      <c r="I182" s="62"/>
      <c r="J182" s="62"/>
    </row>
    <row r="183" spans="1:10" s="51" customFormat="1" ht="24.75" customHeight="1" x14ac:dyDescent="0.3">
      <c r="A183" s="178"/>
      <c r="B183" s="182"/>
      <c r="C183" s="180"/>
      <c r="D183" s="34" t="s">
        <v>629</v>
      </c>
      <c r="E183" s="31">
        <v>929</v>
      </c>
      <c r="F183" s="140">
        <f t="shared" si="2"/>
        <v>1114.8</v>
      </c>
      <c r="G183" s="143"/>
      <c r="H183" s="62"/>
      <c r="I183" s="62"/>
      <c r="J183" s="62"/>
    </row>
    <row r="184" spans="1:10" s="51" customFormat="1" ht="20.25" x14ac:dyDescent="0.3">
      <c r="A184" s="178">
        <v>1.42</v>
      </c>
      <c r="B184" s="187" t="s">
        <v>679</v>
      </c>
      <c r="C184" s="180" t="s">
        <v>627</v>
      </c>
      <c r="D184" s="34" t="s">
        <v>628</v>
      </c>
      <c r="E184" s="31">
        <v>899</v>
      </c>
      <c r="F184" s="140">
        <f t="shared" si="2"/>
        <v>1078.8</v>
      </c>
      <c r="G184" s="143"/>
      <c r="H184" s="62"/>
      <c r="I184" s="62"/>
      <c r="J184" s="62"/>
    </row>
    <row r="185" spans="1:10" s="51" customFormat="1" ht="20.25" x14ac:dyDescent="0.3">
      <c r="A185" s="178"/>
      <c r="B185" s="187"/>
      <c r="C185" s="180"/>
      <c r="D185" s="34" t="s">
        <v>629</v>
      </c>
      <c r="E185" s="31">
        <v>979</v>
      </c>
      <c r="F185" s="140">
        <f t="shared" si="2"/>
        <v>1174.8</v>
      </c>
      <c r="G185" s="143"/>
      <c r="H185" s="62"/>
      <c r="I185" s="62"/>
      <c r="J185" s="62"/>
    </row>
    <row r="186" spans="1:10" s="51" customFormat="1" ht="20.25" x14ac:dyDescent="0.3">
      <c r="A186" s="178"/>
      <c r="B186" s="187"/>
      <c r="C186" s="180" t="s">
        <v>630</v>
      </c>
      <c r="D186" s="34" t="s">
        <v>628</v>
      </c>
      <c r="E186" s="31">
        <v>849</v>
      </c>
      <c r="F186" s="140">
        <f t="shared" si="2"/>
        <v>1018.8</v>
      </c>
      <c r="G186" s="143"/>
      <c r="H186" s="62"/>
      <c r="I186" s="62"/>
      <c r="J186" s="62"/>
    </row>
    <row r="187" spans="1:10" s="51" customFormat="1" ht="20.25" x14ac:dyDescent="0.3">
      <c r="A187" s="178"/>
      <c r="B187" s="187"/>
      <c r="C187" s="180"/>
      <c r="D187" s="34" t="s">
        <v>629</v>
      </c>
      <c r="E187" s="31">
        <v>929</v>
      </c>
      <c r="F187" s="140">
        <f t="shared" si="2"/>
        <v>1114.8</v>
      </c>
      <c r="G187" s="143"/>
      <c r="H187" s="62"/>
      <c r="I187" s="62"/>
      <c r="J187" s="62"/>
    </row>
    <row r="188" spans="1:10" s="51" customFormat="1" ht="20.25" x14ac:dyDescent="0.3">
      <c r="A188" s="178">
        <v>1.43</v>
      </c>
      <c r="B188" s="182" t="s">
        <v>680</v>
      </c>
      <c r="C188" s="180" t="s">
        <v>627</v>
      </c>
      <c r="D188" s="34" t="s">
        <v>628</v>
      </c>
      <c r="E188" s="31">
        <v>899</v>
      </c>
      <c r="F188" s="140">
        <f t="shared" si="2"/>
        <v>1078.8</v>
      </c>
      <c r="G188" s="143"/>
      <c r="H188" s="62"/>
      <c r="I188" s="62"/>
      <c r="J188" s="62"/>
    </row>
    <row r="189" spans="1:10" s="51" customFormat="1" ht="20.25" x14ac:dyDescent="0.3">
      <c r="A189" s="178"/>
      <c r="B189" s="182"/>
      <c r="C189" s="180"/>
      <c r="D189" s="34" t="s">
        <v>629</v>
      </c>
      <c r="E189" s="31">
        <v>979</v>
      </c>
      <c r="F189" s="140">
        <f t="shared" si="2"/>
        <v>1174.8</v>
      </c>
      <c r="G189" s="143"/>
      <c r="H189" s="62"/>
      <c r="I189" s="62"/>
      <c r="J189" s="62"/>
    </row>
    <row r="190" spans="1:10" s="51" customFormat="1" ht="20.25" x14ac:dyDescent="0.3">
      <c r="A190" s="178"/>
      <c r="B190" s="182"/>
      <c r="C190" s="180" t="s">
        <v>630</v>
      </c>
      <c r="D190" s="34" t="s">
        <v>628</v>
      </c>
      <c r="E190" s="31">
        <v>849</v>
      </c>
      <c r="F190" s="140">
        <f t="shared" si="2"/>
        <v>1018.8</v>
      </c>
      <c r="G190" s="143"/>
      <c r="H190" s="62"/>
      <c r="I190" s="62"/>
      <c r="J190" s="62"/>
    </row>
    <row r="191" spans="1:10" s="51" customFormat="1" ht="26.25" customHeight="1" x14ac:dyDescent="0.3">
      <c r="A191" s="178"/>
      <c r="B191" s="182"/>
      <c r="C191" s="180"/>
      <c r="D191" s="34" t="s">
        <v>629</v>
      </c>
      <c r="E191" s="31">
        <v>929</v>
      </c>
      <c r="F191" s="140">
        <f t="shared" si="2"/>
        <v>1114.8</v>
      </c>
      <c r="G191" s="143"/>
      <c r="H191" s="62"/>
      <c r="I191" s="62"/>
      <c r="J191" s="62"/>
    </row>
    <row r="192" spans="1:10" s="51" customFormat="1" ht="20.25" x14ac:dyDescent="0.3">
      <c r="A192" s="178">
        <v>1.44</v>
      </c>
      <c r="B192" s="182" t="s">
        <v>681</v>
      </c>
      <c r="C192" s="180" t="s">
        <v>627</v>
      </c>
      <c r="D192" s="34" t="s">
        <v>628</v>
      </c>
      <c r="E192" s="31">
        <v>1132</v>
      </c>
      <c r="F192" s="140">
        <f t="shared" si="2"/>
        <v>1358.3999999999999</v>
      </c>
      <c r="G192" s="143"/>
      <c r="H192" s="62"/>
      <c r="I192" s="62"/>
      <c r="J192" s="62"/>
    </row>
    <row r="193" spans="1:10" s="51" customFormat="1" ht="20.25" x14ac:dyDescent="0.3">
      <c r="A193" s="178"/>
      <c r="B193" s="182"/>
      <c r="C193" s="180"/>
      <c r="D193" s="34" t="s">
        <v>629</v>
      </c>
      <c r="E193" s="31">
        <v>1212</v>
      </c>
      <c r="F193" s="140">
        <f t="shared" si="2"/>
        <v>1454.3999999999999</v>
      </c>
      <c r="G193" s="143"/>
      <c r="H193" s="62"/>
      <c r="I193" s="62"/>
      <c r="J193" s="62"/>
    </row>
    <row r="194" spans="1:10" s="51" customFormat="1" ht="20.25" x14ac:dyDescent="0.3">
      <c r="A194" s="178"/>
      <c r="B194" s="182"/>
      <c r="C194" s="180" t="s">
        <v>630</v>
      </c>
      <c r="D194" s="34" t="s">
        <v>628</v>
      </c>
      <c r="E194" s="31">
        <v>1017</v>
      </c>
      <c r="F194" s="140">
        <f t="shared" si="2"/>
        <v>1220.3999999999999</v>
      </c>
      <c r="G194" s="143"/>
      <c r="H194" s="62"/>
      <c r="I194" s="62"/>
      <c r="J194" s="62"/>
    </row>
    <row r="195" spans="1:10" s="51" customFormat="1" ht="20.25" x14ac:dyDescent="0.3">
      <c r="A195" s="178"/>
      <c r="B195" s="182"/>
      <c r="C195" s="180"/>
      <c r="D195" s="34" t="s">
        <v>629</v>
      </c>
      <c r="E195" s="31">
        <v>1097</v>
      </c>
      <c r="F195" s="140">
        <f t="shared" si="2"/>
        <v>1316.3999999999999</v>
      </c>
      <c r="G195" s="143"/>
      <c r="H195" s="62"/>
      <c r="I195" s="62"/>
      <c r="J195" s="62"/>
    </row>
    <row r="196" spans="1:10" s="51" customFormat="1" ht="20.25" x14ac:dyDescent="0.3">
      <c r="A196" s="178">
        <v>1.45</v>
      </c>
      <c r="B196" s="182" t="s">
        <v>682</v>
      </c>
      <c r="C196" s="180" t="s">
        <v>627</v>
      </c>
      <c r="D196" s="34" t="s">
        <v>628</v>
      </c>
      <c r="E196" s="31">
        <v>880</v>
      </c>
      <c r="F196" s="140">
        <f t="shared" si="2"/>
        <v>1056</v>
      </c>
      <c r="G196" s="143"/>
      <c r="H196" s="62"/>
      <c r="I196" s="62"/>
      <c r="J196" s="62"/>
    </row>
    <row r="197" spans="1:10" s="51" customFormat="1" ht="20.25" x14ac:dyDescent="0.3">
      <c r="A197" s="178"/>
      <c r="B197" s="182"/>
      <c r="C197" s="180"/>
      <c r="D197" s="34" t="s">
        <v>629</v>
      </c>
      <c r="E197" s="31">
        <v>960</v>
      </c>
      <c r="F197" s="140">
        <f t="shared" si="2"/>
        <v>1152</v>
      </c>
      <c r="G197" s="143"/>
      <c r="H197" s="62"/>
      <c r="I197" s="62"/>
      <c r="J197" s="62"/>
    </row>
    <row r="198" spans="1:10" s="51" customFormat="1" ht="20.25" x14ac:dyDescent="0.3">
      <c r="A198" s="178"/>
      <c r="B198" s="182"/>
      <c r="C198" s="180" t="s">
        <v>630</v>
      </c>
      <c r="D198" s="34" t="s">
        <v>628</v>
      </c>
      <c r="E198" s="31">
        <v>880</v>
      </c>
      <c r="F198" s="140">
        <f t="shared" si="2"/>
        <v>1056</v>
      </c>
      <c r="G198" s="143"/>
      <c r="H198" s="62"/>
      <c r="I198" s="62"/>
      <c r="J198" s="62"/>
    </row>
    <row r="199" spans="1:10" s="51" customFormat="1" ht="20.25" x14ac:dyDescent="0.3">
      <c r="A199" s="178"/>
      <c r="B199" s="182"/>
      <c r="C199" s="180"/>
      <c r="D199" s="34" t="s">
        <v>629</v>
      </c>
      <c r="E199" s="31">
        <v>960</v>
      </c>
      <c r="F199" s="140">
        <f t="shared" si="2"/>
        <v>1152</v>
      </c>
      <c r="G199" s="143"/>
      <c r="H199" s="62"/>
      <c r="I199" s="62"/>
      <c r="J199" s="62"/>
    </row>
    <row r="200" spans="1:10" s="51" customFormat="1" ht="20.25" x14ac:dyDescent="0.3">
      <c r="A200" s="178">
        <v>1.46</v>
      </c>
      <c r="B200" s="182" t="s">
        <v>683</v>
      </c>
      <c r="C200" s="180" t="s">
        <v>627</v>
      </c>
      <c r="D200" s="34" t="s">
        <v>628</v>
      </c>
      <c r="E200" s="31">
        <v>854</v>
      </c>
      <c r="F200" s="140">
        <f t="shared" si="2"/>
        <v>1024.8</v>
      </c>
      <c r="G200" s="143"/>
      <c r="H200" s="62"/>
      <c r="I200" s="62"/>
      <c r="J200" s="62"/>
    </row>
    <row r="201" spans="1:10" s="51" customFormat="1" ht="20.25" x14ac:dyDescent="0.3">
      <c r="A201" s="178"/>
      <c r="B201" s="182"/>
      <c r="C201" s="180"/>
      <c r="D201" s="34" t="s">
        <v>629</v>
      </c>
      <c r="E201" s="31">
        <v>934</v>
      </c>
      <c r="F201" s="140">
        <f t="shared" si="2"/>
        <v>1120.8</v>
      </c>
      <c r="G201" s="143"/>
      <c r="H201" s="62"/>
      <c r="I201" s="62"/>
      <c r="J201" s="62"/>
    </row>
    <row r="202" spans="1:10" s="51" customFormat="1" ht="20.25" x14ac:dyDescent="0.3">
      <c r="A202" s="178"/>
      <c r="B202" s="182"/>
      <c r="C202" s="180" t="s">
        <v>630</v>
      </c>
      <c r="D202" s="34" t="s">
        <v>628</v>
      </c>
      <c r="E202" s="31">
        <v>736</v>
      </c>
      <c r="F202" s="140">
        <f t="shared" si="2"/>
        <v>883.19999999999993</v>
      </c>
      <c r="G202" s="143"/>
      <c r="H202" s="62"/>
      <c r="I202" s="62"/>
      <c r="J202" s="62"/>
    </row>
    <row r="203" spans="1:10" s="51" customFormat="1" ht="20.25" x14ac:dyDescent="0.3">
      <c r="A203" s="178"/>
      <c r="B203" s="182"/>
      <c r="C203" s="180"/>
      <c r="D203" s="34" t="s">
        <v>629</v>
      </c>
      <c r="E203" s="31">
        <v>816</v>
      </c>
      <c r="F203" s="140">
        <f t="shared" si="2"/>
        <v>979.19999999999993</v>
      </c>
      <c r="G203" s="143"/>
      <c r="H203" s="62"/>
      <c r="I203" s="62"/>
      <c r="J203" s="62"/>
    </row>
    <row r="204" spans="1:10" s="51" customFormat="1" ht="20.25" x14ac:dyDescent="0.3">
      <c r="A204" s="178">
        <v>1.47</v>
      </c>
      <c r="B204" s="182" t="s">
        <v>684</v>
      </c>
      <c r="C204" s="180" t="s">
        <v>627</v>
      </c>
      <c r="D204" s="34" t="s">
        <v>628</v>
      </c>
      <c r="E204" s="31">
        <v>728</v>
      </c>
      <c r="F204" s="140">
        <f t="shared" si="2"/>
        <v>873.6</v>
      </c>
      <c r="G204" s="143"/>
      <c r="H204" s="62"/>
      <c r="I204" s="62"/>
      <c r="J204" s="62"/>
    </row>
    <row r="205" spans="1:10" s="51" customFormat="1" ht="20.25" x14ac:dyDescent="0.3">
      <c r="A205" s="178"/>
      <c r="B205" s="182"/>
      <c r="C205" s="180"/>
      <c r="D205" s="34" t="s">
        <v>629</v>
      </c>
      <c r="E205" s="31">
        <v>808</v>
      </c>
      <c r="F205" s="140">
        <f t="shared" ref="F205:F268" si="3">E205*1.2</f>
        <v>969.59999999999991</v>
      </c>
      <c r="G205" s="143"/>
      <c r="H205" s="62"/>
      <c r="I205" s="62"/>
      <c r="J205" s="62"/>
    </row>
    <row r="206" spans="1:10" s="51" customFormat="1" ht="20.25" x14ac:dyDescent="0.3">
      <c r="A206" s="178"/>
      <c r="B206" s="182"/>
      <c r="C206" s="180" t="s">
        <v>630</v>
      </c>
      <c r="D206" s="34" t="s">
        <v>628</v>
      </c>
      <c r="E206" s="31">
        <v>613</v>
      </c>
      <c r="F206" s="140">
        <f t="shared" si="3"/>
        <v>735.6</v>
      </c>
      <c r="G206" s="143"/>
      <c r="H206" s="62"/>
      <c r="I206" s="62"/>
      <c r="J206" s="62"/>
    </row>
    <row r="207" spans="1:10" s="51" customFormat="1" ht="20.25" x14ac:dyDescent="0.3">
      <c r="A207" s="178"/>
      <c r="B207" s="182"/>
      <c r="C207" s="180"/>
      <c r="D207" s="34" t="s">
        <v>629</v>
      </c>
      <c r="E207" s="31">
        <v>693</v>
      </c>
      <c r="F207" s="140">
        <f t="shared" si="3"/>
        <v>831.6</v>
      </c>
      <c r="G207" s="143"/>
      <c r="H207" s="62"/>
      <c r="I207" s="62"/>
      <c r="J207" s="62"/>
    </row>
    <row r="208" spans="1:10" s="51" customFormat="1" ht="20.25" x14ac:dyDescent="0.3">
      <c r="A208" s="178">
        <v>1.48</v>
      </c>
      <c r="B208" s="182" t="s">
        <v>685</v>
      </c>
      <c r="C208" s="180" t="s">
        <v>627</v>
      </c>
      <c r="D208" s="34" t="s">
        <v>628</v>
      </c>
      <c r="E208" s="31">
        <v>784</v>
      </c>
      <c r="F208" s="140">
        <f t="shared" si="3"/>
        <v>940.8</v>
      </c>
      <c r="G208" s="143"/>
      <c r="H208" s="62"/>
      <c r="I208" s="62"/>
      <c r="J208" s="62"/>
    </row>
    <row r="209" spans="1:10" s="51" customFormat="1" ht="16.5" customHeight="1" x14ac:dyDescent="0.3">
      <c r="A209" s="178"/>
      <c r="B209" s="182"/>
      <c r="C209" s="180"/>
      <c r="D209" s="34" t="s">
        <v>629</v>
      </c>
      <c r="E209" s="31">
        <v>864</v>
      </c>
      <c r="F209" s="140">
        <f t="shared" si="3"/>
        <v>1036.8</v>
      </c>
      <c r="G209" s="143"/>
      <c r="H209" s="62"/>
      <c r="I209" s="62"/>
      <c r="J209" s="62"/>
    </row>
    <row r="210" spans="1:10" s="51" customFormat="1" ht="20.25" x14ac:dyDescent="0.3">
      <c r="A210" s="178"/>
      <c r="B210" s="182"/>
      <c r="C210" s="180" t="s">
        <v>630</v>
      </c>
      <c r="D210" s="34" t="s">
        <v>628</v>
      </c>
      <c r="E210" s="31">
        <v>734</v>
      </c>
      <c r="F210" s="140">
        <f t="shared" si="3"/>
        <v>880.8</v>
      </c>
      <c r="G210" s="143"/>
      <c r="H210" s="62"/>
      <c r="I210" s="62"/>
      <c r="J210" s="62"/>
    </row>
    <row r="211" spans="1:10" s="51" customFormat="1" ht="18" customHeight="1" x14ac:dyDescent="0.3">
      <c r="A211" s="178"/>
      <c r="B211" s="182"/>
      <c r="C211" s="180"/>
      <c r="D211" s="34" t="s">
        <v>629</v>
      </c>
      <c r="E211" s="31">
        <v>814</v>
      </c>
      <c r="F211" s="140">
        <f t="shared" si="3"/>
        <v>976.8</v>
      </c>
      <c r="G211" s="143"/>
      <c r="H211" s="62"/>
      <c r="I211" s="62"/>
      <c r="J211" s="62"/>
    </row>
    <row r="212" spans="1:10" s="51" customFormat="1" ht="20.25" x14ac:dyDescent="0.3">
      <c r="A212" s="178">
        <v>1.49</v>
      </c>
      <c r="B212" s="182" t="s">
        <v>686</v>
      </c>
      <c r="C212" s="180" t="s">
        <v>627</v>
      </c>
      <c r="D212" s="34" t="s">
        <v>628</v>
      </c>
      <c r="E212" s="31">
        <v>815.00009999999997</v>
      </c>
      <c r="F212" s="140">
        <f t="shared" si="3"/>
        <v>978.00011999999992</v>
      </c>
      <c r="G212" s="143"/>
      <c r="H212" s="62"/>
      <c r="I212" s="62"/>
      <c r="J212" s="62"/>
    </row>
    <row r="213" spans="1:10" s="51" customFormat="1" ht="20.25" x14ac:dyDescent="0.3">
      <c r="A213" s="178"/>
      <c r="B213" s="182"/>
      <c r="C213" s="180"/>
      <c r="D213" s="34" t="s">
        <v>629</v>
      </c>
      <c r="E213" s="31">
        <v>895.00009999999997</v>
      </c>
      <c r="F213" s="140">
        <f t="shared" si="3"/>
        <v>1074.0001199999999</v>
      </c>
      <c r="G213" s="143"/>
      <c r="H213" s="62"/>
      <c r="I213" s="62"/>
      <c r="J213" s="62"/>
    </row>
    <row r="214" spans="1:10" s="51" customFormat="1" ht="20.25" x14ac:dyDescent="0.3">
      <c r="A214" s="178"/>
      <c r="B214" s="182"/>
      <c r="C214" s="180" t="s">
        <v>630</v>
      </c>
      <c r="D214" s="34" t="s">
        <v>628</v>
      </c>
      <c r="E214" s="31">
        <v>815.00009999999997</v>
      </c>
      <c r="F214" s="140">
        <f t="shared" si="3"/>
        <v>978.00011999999992</v>
      </c>
      <c r="G214" s="143"/>
      <c r="H214" s="62"/>
      <c r="I214" s="62"/>
      <c r="J214" s="62"/>
    </row>
    <row r="215" spans="1:10" s="51" customFormat="1" ht="17.25" customHeight="1" x14ac:dyDescent="0.3">
      <c r="A215" s="178"/>
      <c r="B215" s="182"/>
      <c r="C215" s="180"/>
      <c r="D215" s="34" t="s">
        <v>629</v>
      </c>
      <c r="E215" s="31">
        <v>895.00009999999997</v>
      </c>
      <c r="F215" s="140">
        <f t="shared" si="3"/>
        <v>1074.0001199999999</v>
      </c>
      <c r="G215" s="143"/>
      <c r="H215" s="62"/>
      <c r="I215" s="62"/>
      <c r="J215" s="62"/>
    </row>
    <row r="216" spans="1:10" s="51" customFormat="1" ht="20.25" x14ac:dyDescent="0.3">
      <c r="A216" s="178">
        <v>1.5</v>
      </c>
      <c r="B216" s="182" t="s">
        <v>687</v>
      </c>
      <c r="C216" s="180" t="s">
        <v>627</v>
      </c>
      <c r="D216" s="34" t="s">
        <v>628</v>
      </c>
      <c r="E216" s="31">
        <v>1006</v>
      </c>
      <c r="F216" s="140">
        <f t="shared" si="3"/>
        <v>1207.2</v>
      </c>
      <c r="G216" s="143"/>
      <c r="H216" s="62"/>
      <c r="I216" s="62"/>
      <c r="J216" s="62"/>
    </row>
    <row r="217" spans="1:10" s="51" customFormat="1" ht="17.25" customHeight="1" x14ac:dyDescent="0.3">
      <c r="A217" s="178"/>
      <c r="B217" s="182"/>
      <c r="C217" s="180"/>
      <c r="D217" s="34" t="s">
        <v>629</v>
      </c>
      <c r="E217" s="31">
        <v>1086</v>
      </c>
      <c r="F217" s="140">
        <f t="shared" si="3"/>
        <v>1303.2</v>
      </c>
      <c r="G217" s="143"/>
      <c r="H217" s="62"/>
      <c r="I217" s="62"/>
      <c r="J217" s="62"/>
    </row>
    <row r="218" spans="1:10" s="51" customFormat="1" ht="20.25" x14ac:dyDescent="0.3">
      <c r="A218" s="178"/>
      <c r="B218" s="182"/>
      <c r="C218" s="180" t="s">
        <v>630</v>
      </c>
      <c r="D218" s="34" t="s">
        <v>628</v>
      </c>
      <c r="E218" s="31">
        <v>1006</v>
      </c>
      <c r="F218" s="140">
        <f t="shared" si="3"/>
        <v>1207.2</v>
      </c>
      <c r="G218" s="143"/>
      <c r="H218" s="62"/>
      <c r="I218" s="62"/>
      <c r="J218" s="62"/>
    </row>
    <row r="219" spans="1:10" s="51" customFormat="1" ht="17.25" customHeight="1" x14ac:dyDescent="0.3">
      <c r="A219" s="178"/>
      <c r="B219" s="182"/>
      <c r="C219" s="180"/>
      <c r="D219" s="34" t="s">
        <v>629</v>
      </c>
      <c r="E219" s="31">
        <v>1086</v>
      </c>
      <c r="F219" s="140">
        <f t="shared" si="3"/>
        <v>1303.2</v>
      </c>
      <c r="G219" s="143"/>
      <c r="H219" s="62"/>
      <c r="I219" s="62"/>
      <c r="J219" s="62"/>
    </row>
    <row r="220" spans="1:10" s="51" customFormat="1" ht="17.25" customHeight="1" x14ac:dyDescent="0.3">
      <c r="A220" s="178">
        <v>1.51</v>
      </c>
      <c r="B220" s="179" t="s">
        <v>688</v>
      </c>
      <c r="C220" s="180" t="s">
        <v>627</v>
      </c>
      <c r="D220" s="34" t="s">
        <v>628</v>
      </c>
      <c r="E220" s="31">
        <v>815</v>
      </c>
      <c r="F220" s="140">
        <f t="shared" si="3"/>
        <v>978</v>
      </c>
      <c r="G220" s="143"/>
      <c r="H220" s="62"/>
      <c r="I220" s="62"/>
      <c r="J220" s="62"/>
    </row>
    <row r="221" spans="1:10" s="51" customFormat="1" ht="20.25" x14ac:dyDescent="0.3">
      <c r="A221" s="178"/>
      <c r="B221" s="179"/>
      <c r="C221" s="180"/>
      <c r="D221" s="34" t="s">
        <v>629</v>
      </c>
      <c r="E221" s="31">
        <v>895</v>
      </c>
      <c r="F221" s="140">
        <f t="shared" si="3"/>
        <v>1074</v>
      </c>
      <c r="G221" s="143"/>
      <c r="H221" s="62"/>
      <c r="I221" s="62"/>
      <c r="J221" s="62"/>
    </row>
    <row r="222" spans="1:10" s="51" customFormat="1" ht="20.25" x14ac:dyDescent="0.3">
      <c r="A222" s="178"/>
      <c r="B222" s="179"/>
      <c r="C222" s="180" t="s">
        <v>630</v>
      </c>
      <c r="D222" s="34" t="s">
        <v>628</v>
      </c>
      <c r="E222" s="31">
        <v>815</v>
      </c>
      <c r="F222" s="140">
        <f t="shared" si="3"/>
        <v>978</v>
      </c>
      <c r="G222" s="143"/>
      <c r="H222" s="62"/>
      <c r="I222" s="62"/>
      <c r="J222" s="62"/>
    </row>
    <row r="223" spans="1:10" s="51" customFormat="1" ht="18" customHeight="1" x14ac:dyDescent="0.3">
      <c r="A223" s="178"/>
      <c r="B223" s="179"/>
      <c r="C223" s="180"/>
      <c r="D223" s="34" t="s">
        <v>629</v>
      </c>
      <c r="E223" s="31">
        <v>895</v>
      </c>
      <c r="F223" s="140">
        <f t="shared" si="3"/>
        <v>1074</v>
      </c>
      <c r="G223" s="143"/>
      <c r="H223" s="62"/>
      <c r="I223" s="62"/>
      <c r="J223" s="62"/>
    </row>
    <row r="224" spans="1:10" s="51" customFormat="1" ht="20.25" x14ac:dyDescent="0.3">
      <c r="A224" s="178">
        <v>1.52</v>
      </c>
      <c r="B224" s="182" t="s">
        <v>689</v>
      </c>
      <c r="C224" s="180" t="s">
        <v>627</v>
      </c>
      <c r="D224" s="34" t="s">
        <v>628</v>
      </c>
      <c r="E224" s="31">
        <v>873</v>
      </c>
      <c r="F224" s="140">
        <f t="shared" si="3"/>
        <v>1047.5999999999999</v>
      </c>
      <c r="G224" s="143"/>
      <c r="H224" s="62"/>
      <c r="I224" s="62"/>
      <c r="J224" s="62"/>
    </row>
    <row r="225" spans="1:10" s="51" customFormat="1" ht="20.25" x14ac:dyDescent="0.3">
      <c r="A225" s="178"/>
      <c r="B225" s="182"/>
      <c r="C225" s="180"/>
      <c r="D225" s="34" t="s">
        <v>629</v>
      </c>
      <c r="E225" s="31">
        <v>953</v>
      </c>
      <c r="F225" s="140">
        <f t="shared" si="3"/>
        <v>1143.5999999999999</v>
      </c>
      <c r="G225" s="143"/>
      <c r="H225" s="62"/>
      <c r="I225" s="62"/>
      <c r="J225" s="62"/>
    </row>
    <row r="226" spans="1:10" s="51" customFormat="1" ht="20.25" x14ac:dyDescent="0.3">
      <c r="A226" s="178"/>
      <c r="B226" s="182"/>
      <c r="C226" s="180" t="s">
        <v>630</v>
      </c>
      <c r="D226" s="34" t="s">
        <v>628</v>
      </c>
      <c r="E226" s="31">
        <v>873</v>
      </c>
      <c r="F226" s="140">
        <f t="shared" si="3"/>
        <v>1047.5999999999999</v>
      </c>
      <c r="G226" s="143"/>
      <c r="H226" s="62"/>
      <c r="I226" s="62"/>
      <c r="J226" s="62"/>
    </row>
    <row r="227" spans="1:10" s="51" customFormat="1" ht="20.25" x14ac:dyDescent="0.3">
      <c r="A227" s="178"/>
      <c r="B227" s="182"/>
      <c r="C227" s="180"/>
      <c r="D227" s="34" t="s">
        <v>629</v>
      </c>
      <c r="E227" s="31">
        <v>953</v>
      </c>
      <c r="F227" s="140">
        <f t="shared" si="3"/>
        <v>1143.5999999999999</v>
      </c>
      <c r="G227" s="143"/>
      <c r="H227" s="62"/>
      <c r="I227" s="62"/>
      <c r="J227" s="62"/>
    </row>
    <row r="228" spans="1:10" s="51" customFormat="1" ht="20.25" x14ac:dyDescent="0.3">
      <c r="A228" s="178">
        <v>1.53</v>
      </c>
      <c r="B228" s="182" t="s">
        <v>690</v>
      </c>
      <c r="C228" s="180" t="s">
        <v>627</v>
      </c>
      <c r="D228" s="34" t="s">
        <v>628</v>
      </c>
      <c r="E228" s="31">
        <v>873</v>
      </c>
      <c r="F228" s="140">
        <f t="shared" si="3"/>
        <v>1047.5999999999999</v>
      </c>
      <c r="G228" s="143"/>
      <c r="H228" s="62"/>
      <c r="I228" s="62"/>
      <c r="J228" s="62"/>
    </row>
    <row r="229" spans="1:10" s="51" customFormat="1" ht="20.25" x14ac:dyDescent="0.3">
      <c r="A229" s="178"/>
      <c r="B229" s="182"/>
      <c r="C229" s="180"/>
      <c r="D229" s="34" t="s">
        <v>629</v>
      </c>
      <c r="E229" s="31">
        <v>953</v>
      </c>
      <c r="F229" s="140">
        <f t="shared" si="3"/>
        <v>1143.5999999999999</v>
      </c>
      <c r="G229" s="143"/>
      <c r="H229" s="62"/>
      <c r="I229" s="62"/>
      <c r="J229" s="62"/>
    </row>
    <row r="230" spans="1:10" s="51" customFormat="1" ht="20.25" x14ac:dyDescent="0.3">
      <c r="A230" s="178"/>
      <c r="B230" s="182"/>
      <c r="C230" s="180" t="s">
        <v>630</v>
      </c>
      <c r="D230" s="34" t="s">
        <v>628</v>
      </c>
      <c r="E230" s="31">
        <v>873</v>
      </c>
      <c r="F230" s="140">
        <f t="shared" si="3"/>
        <v>1047.5999999999999</v>
      </c>
      <c r="G230" s="143"/>
      <c r="H230" s="62"/>
      <c r="I230" s="62"/>
      <c r="J230" s="62"/>
    </row>
    <row r="231" spans="1:10" s="51" customFormat="1" ht="20.25" x14ac:dyDescent="0.3">
      <c r="A231" s="178"/>
      <c r="B231" s="182"/>
      <c r="C231" s="180"/>
      <c r="D231" s="34" t="s">
        <v>629</v>
      </c>
      <c r="E231" s="31">
        <v>953</v>
      </c>
      <c r="F231" s="140">
        <f t="shared" si="3"/>
        <v>1143.5999999999999</v>
      </c>
      <c r="G231" s="143"/>
      <c r="H231" s="62"/>
      <c r="I231" s="62"/>
      <c r="J231" s="62"/>
    </row>
    <row r="232" spans="1:10" s="51" customFormat="1" ht="20.25" x14ac:dyDescent="0.3">
      <c r="A232" s="178">
        <v>1.54</v>
      </c>
      <c r="B232" s="182" t="s">
        <v>691</v>
      </c>
      <c r="C232" s="180" t="s">
        <v>627</v>
      </c>
      <c r="D232" s="34" t="s">
        <v>628</v>
      </c>
      <c r="E232" s="31">
        <v>873</v>
      </c>
      <c r="F232" s="140">
        <f t="shared" si="3"/>
        <v>1047.5999999999999</v>
      </c>
      <c r="G232" s="143"/>
      <c r="H232" s="62"/>
      <c r="I232" s="62"/>
      <c r="J232" s="62"/>
    </row>
    <row r="233" spans="1:10" s="51" customFormat="1" ht="20.25" x14ac:dyDescent="0.3">
      <c r="A233" s="178"/>
      <c r="B233" s="182"/>
      <c r="C233" s="180"/>
      <c r="D233" s="34" t="s">
        <v>629</v>
      </c>
      <c r="E233" s="31">
        <v>953</v>
      </c>
      <c r="F233" s="140">
        <f t="shared" si="3"/>
        <v>1143.5999999999999</v>
      </c>
      <c r="G233" s="143"/>
      <c r="H233" s="62"/>
      <c r="I233" s="62"/>
      <c r="J233" s="62"/>
    </row>
    <row r="234" spans="1:10" s="51" customFormat="1" ht="20.25" x14ac:dyDescent="0.3">
      <c r="A234" s="178"/>
      <c r="B234" s="182"/>
      <c r="C234" s="180" t="s">
        <v>630</v>
      </c>
      <c r="D234" s="34" t="s">
        <v>628</v>
      </c>
      <c r="E234" s="31">
        <v>873</v>
      </c>
      <c r="F234" s="140">
        <f t="shared" si="3"/>
        <v>1047.5999999999999</v>
      </c>
      <c r="G234" s="143"/>
      <c r="H234" s="62"/>
      <c r="I234" s="62"/>
      <c r="J234" s="62"/>
    </row>
    <row r="235" spans="1:10" s="51" customFormat="1" ht="25.5" customHeight="1" x14ac:dyDescent="0.3">
      <c r="A235" s="178"/>
      <c r="B235" s="182"/>
      <c r="C235" s="180"/>
      <c r="D235" s="34" t="s">
        <v>629</v>
      </c>
      <c r="E235" s="31">
        <v>953</v>
      </c>
      <c r="F235" s="140">
        <f t="shared" si="3"/>
        <v>1143.5999999999999</v>
      </c>
      <c r="G235" s="143"/>
      <c r="H235" s="62"/>
      <c r="I235" s="62"/>
      <c r="J235" s="62"/>
    </row>
    <row r="236" spans="1:10" s="51" customFormat="1" ht="20.25" x14ac:dyDescent="0.3">
      <c r="A236" s="178">
        <v>1.55</v>
      </c>
      <c r="B236" s="182" t="s">
        <v>692</v>
      </c>
      <c r="C236" s="180" t="s">
        <v>627</v>
      </c>
      <c r="D236" s="34" t="s">
        <v>628</v>
      </c>
      <c r="E236" s="31">
        <v>1320.0001</v>
      </c>
      <c r="F236" s="140">
        <f t="shared" si="3"/>
        <v>1584.0001199999999</v>
      </c>
      <c r="G236" s="143"/>
      <c r="H236" s="62"/>
      <c r="I236" s="62"/>
      <c r="J236" s="62"/>
    </row>
    <row r="237" spans="1:10" s="51" customFormat="1" ht="20.25" x14ac:dyDescent="0.3">
      <c r="A237" s="178"/>
      <c r="B237" s="182"/>
      <c r="C237" s="180"/>
      <c r="D237" s="34" t="s">
        <v>629</v>
      </c>
      <c r="E237" s="31">
        <v>1400.0001</v>
      </c>
      <c r="F237" s="140">
        <f t="shared" si="3"/>
        <v>1680.0001199999999</v>
      </c>
      <c r="G237" s="143"/>
      <c r="H237" s="62"/>
      <c r="I237" s="62"/>
      <c r="J237" s="62"/>
    </row>
    <row r="238" spans="1:10" s="51" customFormat="1" ht="20.25" x14ac:dyDescent="0.3">
      <c r="A238" s="178"/>
      <c r="B238" s="182"/>
      <c r="C238" s="180" t="s">
        <v>630</v>
      </c>
      <c r="D238" s="34" t="s">
        <v>628</v>
      </c>
      <c r="E238" s="31">
        <v>1233.0001</v>
      </c>
      <c r="F238" s="140">
        <f t="shared" si="3"/>
        <v>1479.6001199999998</v>
      </c>
      <c r="G238" s="143"/>
      <c r="H238" s="62"/>
      <c r="I238" s="62"/>
      <c r="J238" s="62"/>
    </row>
    <row r="239" spans="1:10" s="51" customFormat="1" ht="20.25" x14ac:dyDescent="0.3">
      <c r="A239" s="178"/>
      <c r="B239" s="182"/>
      <c r="C239" s="180"/>
      <c r="D239" s="34" t="s">
        <v>629</v>
      </c>
      <c r="E239" s="31">
        <v>1313.0001</v>
      </c>
      <c r="F239" s="140">
        <f t="shared" si="3"/>
        <v>1575.6001199999998</v>
      </c>
      <c r="G239" s="143"/>
      <c r="H239" s="62"/>
      <c r="I239" s="62"/>
      <c r="J239" s="62"/>
    </row>
    <row r="240" spans="1:10" s="51" customFormat="1" ht="20.25" x14ac:dyDescent="0.3">
      <c r="A240" s="178">
        <v>1.56</v>
      </c>
      <c r="B240" s="182" t="s">
        <v>693</v>
      </c>
      <c r="C240" s="180" t="s">
        <v>627</v>
      </c>
      <c r="D240" s="34" t="s">
        <v>628</v>
      </c>
      <c r="E240" s="31">
        <v>1320.0001</v>
      </c>
      <c r="F240" s="140">
        <f t="shared" si="3"/>
        <v>1584.0001199999999</v>
      </c>
      <c r="G240" s="143"/>
      <c r="H240" s="62"/>
      <c r="I240" s="62"/>
      <c r="J240" s="62"/>
    </row>
    <row r="241" spans="1:10" s="51" customFormat="1" ht="20.25" x14ac:dyDescent="0.3">
      <c r="A241" s="178"/>
      <c r="B241" s="182"/>
      <c r="C241" s="180"/>
      <c r="D241" s="34" t="s">
        <v>629</v>
      </c>
      <c r="E241" s="31">
        <v>1400.0001</v>
      </c>
      <c r="F241" s="140">
        <f t="shared" si="3"/>
        <v>1680.0001199999999</v>
      </c>
      <c r="G241" s="143"/>
      <c r="H241" s="62"/>
      <c r="I241" s="62"/>
      <c r="J241" s="62"/>
    </row>
    <row r="242" spans="1:10" s="51" customFormat="1" ht="20.25" x14ac:dyDescent="0.3">
      <c r="A242" s="178"/>
      <c r="B242" s="182"/>
      <c r="C242" s="180" t="s">
        <v>630</v>
      </c>
      <c r="D242" s="34" t="s">
        <v>628</v>
      </c>
      <c r="E242" s="31">
        <v>1233.0001</v>
      </c>
      <c r="F242" s="140">
        <f t="shared" si="3"/>
        <v>1479.6001199999998</v>
      </c>
      <c r="G242" s="143"/>
      <c r="H242" s="62"/>
      <c r="I242" s="62"/>
      <c r="J242" s="62"/>
    </row>
    <row r="243" spans="1:10" s="51" customFormat="1" ht="20.25" x14ac:dyDescent="0.3">
      <c r="A243" s="178"/>
      <c r="B243" s="182"/>
      <c r="C243" s="180"/>
      <c r="D243" s="34" t="s">
        <v>629</v>
      </c>
      <c r="E243" s="31">
        <v>1313.0001</v>
      </c>
      <c r="F243" s="140">
        <f t="shared" si="3"/>
        <v>1575.6001199999998</v>
      </c>
      <c r="G243" s="143"/>
      <c r="H243" s="62"/>
      <c r="I243" s="62"/>
      <c r="J243" s="62"/>
    </row>
    <row r="244" spans="1:10" s="51" customFormat="1" ht="20.25" x14ac:dyDescent="0.3">
      <c r="A244" s="183">
        <v>1.57</v>
      </c>
      <c r="B244" s="182" t="s">
        <v>694</v>
      </c>
      <c r="C244" s="180" t="s">
        <v>627</v>
      </c>
      <c r="D244" s="34" t="s">
        <v>628</v>
      </c>
      <c r="E244" s="31">
        <v>722</v>
      </c>
      <c r="F244" s="140">
        <f t="shared" si="3"/>
        <v>866.4</v>
      </c>
      <c r="G244" s="143"/>
      <c r="H244" s="62"/>
      <c r="I244" s="62"/>
      <c r="J244" s="62"/>
    </row>
    <row r="245" spans="1:10" s="51" customFormat="1" ht="20.25" x14ac:dyDescent="0.3">
      <c r="A245" s="183"/>
      <c r="B245" s="182"/>
      <c r="C245" s="180"/>
      <c r="D245" s="34" t="s">
        <v>629</v>
      </c>
      <c r="E245" s="31">
        <v>802</v>
      </c>
      <c r="F245" s="140">
        <f t="shared" si="3"/>
        <v>962.4</v>
      </c>
      <c r="G245" s="143"/>
      <c r="H245" s="62"/>
      <c r="I245" s="62"/>
      <c r="J245" s="62"/>
    </row>
    <row r="246" spans="1:10" s="51" customFormat="1" ht="20.25" x14ac:dyDescent="0.3">
      <c r="A246" s="183"/>
      <c r="B246" s="182"/>
      <c r="C246" s="180" t="s">
        <v>630</v>
      </c>
      <c r="D246" s="34" t="s">
        <v>628</v>
      </c>
      <c r="E246" s="31">
        <v>722</v>
      </c>
      <c r="F246" s="140">
        <f t="shared" si="3"/>
        <v>866.4</v>
      </c>
      <c r="G246" s="143"/>
      <c r="H246" s="62"/>
      <c r="I246" s="62"/>
      <c r="J246" s="62"/>
    </row>
    <row r="247" spans="1:10" s="51" customFormat="1" ht="20.25" x14ac:dyDescent="0.3">
      <c r="A247" s="183"/>
      <c r="B247" s="182"/>
      <c r="C247" s="180"/>
      <c r="D247" s="34" t="s">
        <v>629</v>
      </c>
      <c r="E247" s="31">
        <v>802</v>
      </c>
      <c r="F247" s="140">
        <f t="shared" si="3"/>
        <v>962.4</v>
      </c>
      <c r="G247" s="143"/>
      <c r="H247" s="62"/>
      <c r="I247" s="62"/>
      <c r="J247" s="62"/>
    </row>
    <row r="248" spans="1:10" s="51" customFormat="1" ht="20.25" x14ac:dyDescent="0.3">
      <c r="A248" s="183">
        <v>1.58</v>
      </c>
      <c r="B248" s="182" t="s">
        <v>695</v>
      </c>
      <c r="C248" s="180" t="s">
        <v>627</v>
      </c>
      <c r="D248" s="34" t="s">
        <v>628</v>
      </c>
      <c r="E248" s="31">
        <v>1420</v>
      </c>
      <c r="F248" s="140">
        <f t="shared" si="3"/>
        <v>1704</v>
      </c>
      <c r="G248" s="143"/>
      <c r="H248" s="62"/>
      <c r="I248" s="62"/>
      <c r="J248" s="62"/>
    </row>
    <row r="249" spans="1:10" s="51" customFormat="1" ht="20.25" x14ac:dyDescent="0.3">
      <c r="A249" s="183"/>
      <c r="B249" s="182"/>
      <c r="C249" s="180"/>
      <c r="D249" s="34" t="s">
        <v>629</v>
      </c>
      <c r="E249" s="31">
        <v>1500</v>
      </c>
      <c r="F249" s="140">
        <f t="shared" si="3"/>
        <v>1800</v>
      </c>
      <c r="G249" s="143"/>
      <c r="H249" s="62"/>
      <c r="I249" s="62"/>
      <c r="J249" s="62"/>
    </row>
    <row r="250" spans="1:10" s="51" customFormat="1" ht="27" customHeight="1" x14ac:dyDescent="0.3">
      <c r="A250" s="183"/>
      <c r="B250" s="182"/>
      <c r="C250" s="185" t="s">
        <v>696</v>
      </c>
      <c r="D250" s="34" t="s">
        <v>628</v>
      </c>
      <c r="E250" s="31">
        <v>1219</v>
      </c>
      <c r="F250" s="140">
        <f t="shared" si="3"/>
        <v>1462.8</v>
      </c>
      <c r="G250" s="143"/>
      <c r="H250" s="62"/>
      <c r="I250" s="62"/>
      <c r="J250" s="62"/>
    </row>
    <row r="251" spans="1:10" s="51" customFormat="1" ht="25.5" customHeight="1" x14ac:dyDescent="0.3">
      <c r="A251" s="183"/>
      <c r="B251" s="182"/>
      <c r="C251" s="185"/>
      <c r="D251" s="34" t="s">
        <v>629</v>
      </c>
      <c r="E251" s="31">
        <v>1299</v>
      </c>
      <c r="F251" s="140">
        <f t="shared" si="3"/>
        <v>1558.8</v>
      </c>
      <c r="G251" s="143"/>
      <c r="H251" s="62"/>
      <c r="I251" s="62"/>
      <c r="J251" s="62"/>
    </row>
    <row r="252" spans="1:10" s="51" customFormat="1" ht="20.25" x14ac:dyDescent="0.3">
      <c r="A252" s="183"/>
      <c r="B252" s="182"/>
      <c r="C252" s="180" t="s">
        <v>630</v>
      </c>
      <c r="D252" s="34" t="s">
        <v>628</v>
      </c>
      <c r="E252" s="31">
        <v>1219</v>
      </c>
      <c r="F252" s="140">
        <f t="shared" si="3"/>
        <v>1462.8</v>
      </c>
      <c r="G252" s="143"/>
      <c r="H252" s="62"/>
      <c r="I252" s="62"/>
      <c r="J252" s="62"/>
    </row>
    <row r="253" spans="1:10" s="51" customFormat="1" ht="20.25" x14ac:dyDescent="0.3">
      <c r="A253" s="183"/>
      <c r="B253" s="182"/>
      <c r="C253" s="180"/>
      <c r="D253" s="34" t="s">
        <v>629</v>
      </c>
      <c r="E253" s="31">
        <v>1299</v>
      </c>
      <c r="F253" s="140">
        <f t="shared" si="3"/>
        <v>1558.8</v>
      </c>
      <c r="G253" s="143"/>
      <c r="H253" s="62"/>
      <c r="I253" s="62"/>
      <c r="J253" s="62"/>
    </row>
    <row r="254" spans="1:10" s="51" customFormat="1" ht="20.25" x14ac:dyDescent="0.3">
      <c r="A254" s="183"/>
      <c r="B254" s="182"/>
      <c r="C254" s="186" t="s">
        <v>697</v>
      </c>
      <c r="D254" s="34" t="s">
        <v>628</v>
      </c>
      <c r="E254" s="31">
        <v>1420</v>
      </c>
      <c r="F254" s="140">
        <f t="shared" si="3"/>
        <v>1704</v>
      </c>
      <c r="G254" s="143"/>
      <c r="H254" s="62"/>
      <c r="I254" s="62"/>
      <c r="J254" s="62"/>
    </row>
    <row r="255" spans="1:10" s="51" customFormat="1" ht="21" customHeight="1" x14ac:dyDescent="0.3">
      <c r="A255" s="183"/>
      <c r="B255" s="182"/>
      <c r="C255" s="186"/>
      <c r="D255" s="34" t="s">
        <v>629</v>
      </c>
      <c r="E255" s="31">
        <v>1500</v>
      </c>
      <c r="F255" s="140">
        <f t="shared" si="3"/>
        <v>1800</v>
      </c>
      <c r="G255" s="143"/>
      <c r="H255" s="62"/>
      <c r="I255" s="62"/>
      <c r="J255" s="62"/>
    </row>
    <row r="256" spans="1:10" s="51" customFormat="1" ht="20.25" x14ac:dyDescent="0.3">
      <c r="A256" s="183">
        <v>1.59</v>
      </c>
      <c r="B256" s="179" t="s">
        <v>698</v>
      </c>
      <c r="C256" s="180" t="s">
        <v>627</v>
      </c>
      <c r="D256" s="34" t="s">
        <v>628</v>
      </c>
      <c r="E256" s="31">
        <v>719</v>
      </c>
      <c r="F256" s="140">
        <f t="shared" si="3"/>
        <v>862.8</v>
      </c>
      <c r="G256" s="143"/>
      <c r="H256" s="62"/>
      <c r="I256" s="62"/>
      <c r="J256" s="62"/>
    </row>
    <row r="257" spans="1:10" s="51" customFormat="1" ht="20.25" x14ac:dyDescent="0.3">
      <c r="A257" s="183"/>
      <c r="B257" s="179"/>
      <c r="C257" s="180"/>
      <c r="D257" s="34" t="s">
        <v>629</v>
      </c>
      <c r="E257" s="31">
        <v>799</v>
      </c>
      <c r="F257" s="140">
        <f t="shared" si="3"/>
        <v>958.8</v>
      </c>
      <c r="G257" s="143"/>
      <c r="H257" s="62"/>
      <c r="I257" s="62"/>
      <c r="J257" s="62"/>
    </row>
    <row r="258" spans="1:10" s="51" customFormat="1" ht="20.25" x14ac:dyDescent="0.3">
      <c r="A258" s="183"/>
      <c r="B258" s="179"/>
      <c r="C258" s="180" t="s">
        <v>630</v>
      </c>
      <c r="D258" s="34" t="s">
        <v>628</v>
      </c>
      <c r="E258" s="31">
        <v>669</v>
      </c>
      <c r="F258" s="140">
        <f t="shared" si="3"/>
        <v>802.8</v>
      </c>
      <c r="G258" s="143"/>
      <c r="H258" s="62"/>
      <c r="I258" s="62"/>
      <c r="J258" s="62"/>
    </row>
    <row r="259" spans="1:10" s="51" customFormat="1" ht="20.25" x14ac:dyDescent="0.3">
      <c r="A259" s="183"/>
      <c r="B259" s="179"/>
      <c r="C259" s="180"/>
      <c r="D259" s="34" t="s">
        <v>629</v>
      </c>
      <c r="E259" s="31">
        <v>749</v>
      </c>
      <c r="F259" s="140">
        <f t="shared" si="3"/>
        <v>898.8</v>
      </c>
      <c r="G259" s="143"/>
      <c r="H259" s="62"/>
      <c r="I259" s="62"/>
      <c r="J259" s="62"/>
    </row>
    <row r="260" spans="1:10" s="51" customFormat="1" ht="20.25" x14ac:dyDescent="0.3">
      <c r="A260" s="183">
        <v>1.6</v>
      </c>
      <c r="B260" s="179" t="s">
        <v>699</v>
      </c>
      <c r="C260" s="180" t="s">
        <v>627</v>
      </c>
      <c r="D260" s="34" t="s">
        <v>628</v>
      </c>
      <c r="E260" s="31">
        <v>757</v>
      </c>
      <c r="F260" s="140">
        <f t="shared" si="3"/>
        <v>908.4</v>
      </c>
      <c r="G260" s="143"/>
      <c r="H260" s="62"/>
      <c r="I260" s="62"/>
      <c r="J260" s="62"/>
    </row>
    <row r="261" spans="1:10" s="51" customFormat="1" ht="20.25" x14ac:dyDescent="0.3">
      <c r="A261" s="183"/>
      <c r="B261" s="179"/>
      <c r="C261" s="180"/>
      <c r="D261" s="34" t="s">
        <v>629</v>
      </c>
      <c r="E261" s="31">
        <v>837</v>
      </c>
      <c r="F261" s="140">
        <f t="shared" si="3"/>
        <v>1004.4</v>
      </c>
      <c r="G261" s="143"/>
      <c r="H261" s="62"/>
      <c r="I261" s="62"/>
      <c r="J261" s="62"/>
    </row>
    <row r="262" spans="1:10" s="51" customFormat="1" ht="20.25" x14ac:dyDescent="0.3">
      <c r="A262" s="183"/>
      <c r="B262" s="179"/>
      <c r="C262" s="180" t="s">
        <v>630</v>
      </c>
      <c r="D262" s="34" t="s">
        <v>628</v>
      </c>
      <c r="E262" s="31">
        <v>707</v>
      </c>
      <c r="F262" s="140">
        <f t="shared" si="3"/>
        <v>848.4</v>
      </c>
      <c r="G262" s="143"/>
      <c r="H262" s="62"/>
      <c r="I262" s="62"/>
      <c r="J262" s="62"/>
    </row>
    <row r="263" spans="1:10" s="51" customFormat="1" ht="20.25" x14ac:dyDescent="0.3">
      <c r="A263" s="183"/>
      <c r="B263" s="179"/>
      <c r="C263" s="180"/>
      <c r="D263" s="34" t="s">
        <v>629</v>
      </c>
      <c r="E263" s="31">
        <v>787</v>
      </c>
      <c r="F263" s="140">
        <f t="shared" si="3"/>
        <v>944.4</v>
      </c>
      <c r="G263" s="143"/>
      <c r="H263" s="62"/>
      <c r="I263" s="62"/>
      <c r="J263" s="62"/>
    </row>
    <row r="264" spans="1:10" s="51" customFormat="1" ht="20.25" x14ac:dyDescent="0.3">
      <c r="A264" s="183">
        <v>1.61</v>
      </c>
      <c r="B264" s="182" t="s">
        <v>700</v>
      </c>
      <c r="C264" s="180" t="s">
        <v>627</v>
      </c>
      <c r="D264" s="34" t="s">
        <v>628</v>
      </c>
      <c r="E264" s="31">
        <v>870.00009999999997</v>
      </c>
      <c r="F264" s="140">
        <f t="shared" si="3"/>
        <v>1044.0001199999999</v>
      </c>
      <c r="G264" s="143"/>
      <c r="H264" s="62"/>
      <c r="I264" s="62"/>
      <c r="J264" s="62"/>
    </row>
    <row r="265" spans="1:10" s="51" customFormat="1" ht="18.75" customHeight="1" x14ac:dyDescent="0.3">
      <c r="A265" s="183"/>
      <c r="B265" s="182"/>
      <c r="C265" s="180"/>
      <c r="D265" s="34" t="s">
        <v>629</v>
      </c>
      <c r="E265" s="31">
        <v>950.00009999999997</v>
      </c>
      <c r="F265" s="140">
        <f t="shared" si="3"/>
        <v>1140.0001199999999</v>
      </c>
      <c r="G265" s="143"/>
      <c r="H265" s="62"/>
      <c r="I265" s="62"/>
      <c r="J265" s="62"/>
    </row>
    <row r="266" spans="1:10" s="51" customFormat="1" ht="20.25" x14ac:dyDescent="0.3">
      <c r="A266" s="183"/>
      <c r="B266" s="182"/>
      <c r="C266" s="180" t="s">
        <v>630</v>
      </c>
      <c r="D266" s="34" t="s">
        <v>628</v>
      </c>
      <c r="E266" s="31">
        <v>820.00009999999997</v>
      </c>
      <c r="F266" s="140">
        <f t="shared" si="3"/>
        <v>984.00011999999992</v>
      </c>
      <c r="G266" s="143"/>
      <c r="H266" s="62"/>
      <c r="I266" s="62"/>
      <c r="J266" s="62"/>
    </row>
    <row r="267" spans="1:10" s="51" customFormat="1" ht="18" customHeight="1" x14ac:dyDescent="0.3">
      <c r="A267" s="183"/>
      <c r="B267" s="182"/>
      <c r="C267" s="180"/>
      <c r="D267" s="34" t="s">
        <v>629</v>
      </c>
      <c r="E267" s="31">
        <v>900.00009999999997</v>
      </c>
      <c r="F267" s="140">
        <f t="shared" si="3"/>
        <v>1080.0001199999999</v>
      </c>
      <c r="G267" s="143"/>
      <c r="H267" s="62"/>
      <c r="I267" s="62"/>
      <c r="J267" s="62"/>
    </row>
    <row r="268" spans="1:10" s="51" customFormat="1" ht="20.25" x14ac:dyDescent="0.3">
      <c r="A268" s="183">
        <v>1.62</v>
      </c>
      <c r="B268" s="182" t="s">
        <v>701</v>
      </c>
      <c r="C268" s="180" t="s">
        <v>627</v>
      </c>
      <c r="D268" s="34" t="s">
        <v>628</v>
      </c>
      <c r="E268" s="31">
        <v>862</v>
      </c>
      <c r="F268" s="140">
        <f t="shared" si="3"/>
        <v>1034.3999999999999</v>
      </c>
      <c r="G268" s="143"/>
      <c r="H268" s="62"/>
      <c r="I268" s="62"/>
      <c r="J268" s="62"/>
    </row>
    <row r="269" spans="1:10" s="51" customFormat="1" ht="16.5" customHeight="1" x14ac:dyDescent="0.3">
      <c r="A269" s="183"/>
      <c r="B269" s="182"/>
      <c r="C269" s="180"/>
      <c r="D269" s="34" t="s">
        <v>629</v>
      </c>
      <c r="E269" s="31">
        <v>942</v>
      </c>
      <c r="F269" s="140">
        <f t="shared" ref="F269:F319" si="4">E269*1.2</f>
        <v>1130.3999999999999</v>
      </c>
      <c r="G269" s="143"/>
      <c r="H269" s="62"/>
      <c r="I269" s="62"/>
      <c r="J269" s="62"/>
    </row>
    <row r="270" spans="1:10" s="51" customFormat="1" ht="20.25" x14ac:dyDescent="0.3">
      <c r="A270" s="183"/>
      <c r="B270" s="182"/>
      <c r="C270" s="180" t="s">
        <v>630</v>
      </c>
      <c r="D270" s="34" t="s">
        <v>628</v>
      </c>
      <c r="E270" s="31">
        <v>695</v>
      </c>
      <c r="F270" s="140">
        <f t="shared" si="4"/>
        <v>834</v>
      </c>
      <c r="G270" s="143"/>
      <c r="H270" s="62"/>
      <c r="I270" s="62"/>
      <c r="J270" s="62"/>
    </row>
    <row r="271" spans="1:10" s="51" customFormat="1" ht="20.25" x14ac:dyDescent="0.3">
      <c r="A271" s="183"/>
      <c r="B271" s="182"/>
      <c r="C271" s="180"/>
      <c r="D271" s="34" t="s">
        <v>629</v>
      </c>
      <c r="E271" s="31">
        <v>775</v>
      </c>
      <c r="F271" s="140">
        <f t="shared" si="4"/>
        <v>930</v>
      </c>
      <c r="G271" s="143"/>
      <c r="H271" s="62"/>
      <c r="I271" s="62"/>
      <c r="J271" s="62"/>
    </row>
    <row r="272" spans="1:10" s="51" customFormat="1" ht="20.25" x14ac:dyDescent="0.3">
      <c r="A272" s="183">
        <v>1.63</v>
      </c>
      <c r="B272" s="182" t="s">
        <v>702</v>
      </c>
      <c r="C272" s="180" t="s">
        <v>627</v>
      </c>
      <c r="D272" s="34" t="s">
        <v>628</v>
      </c>
      <c r="E272" s="31">
        <v>989</v>
      </c>
      <c r="F272" s="140">
        <f t="shared" si="4"/>
        <v>1186.8</v>
      </c>
      <c r="G272" s="143"/>
      <c r="H272" s="62"/>
      <c r="I272" s="62"/>
      <c r="J272" s="62"/>
    </row>
    <row r="273" spans="1:10" s="51" customFormat="1" ht="15.75" customHeight="1" x14ac:dyDescent="0.3">
      <c r="A273" s="183"/>
      <c r="B273" s="182"/>
      <c r="C273" s="180"/>
      <c r="D273" s="34" t="s">
        <v>629</v>
      </c>
      <c r="E273" s="31">
        <v>1069</v>
      </c>
      <c r="F273" s="140">
        <f t="shared" si="4"/>
        <v>1282.8</v>
      </c>
      <c r="G273" s="143"/>
      <c r="H273" s="62"/>
      <c r="I273" s="62"/>
      <c r="J273" s="62"/>
    </row>
    <row r="274" spans="1:10" s="51" customFormat="1" ht="18" customHeight="1" x14ac:dyDescent="0.3">
      <c r="A274" s="183"/>
      <c r="B274" s="182"/>
      <c r="C274" s="180" t="s">
        <v>630</v>
      </c>
      <c r="D274" s="34" t="s">
        <v>628</v>
      </c>
      <c r="E274" s="31">
        <v>715</v>
      </c>
      <c r="F274" s="140">
        <f t="shared" si="4"/>
        <v>858</v>
      </c>
      <c r="G274" s="143"/>
      <c r="H274" s="62"/>
      <c r="I274" s="62"/>
      <c r="J274" s="62"/>
    </row>
    <row r="275" spans="1:10" s="51" customFormat="1" ht="16.5" customHeight="1" x14ac:dyDescent="0.3">
      <c r="A275" s="183"/>
      <c r="B275" s="182"/>
      <c r="C275" s="180"/>
      <c r="D275" s="34" t="s">
        <v>629</v>
      </c>
      <c r="E275" s="31">
        <v>795</v>
      </c>
      <c r="F275" s="140">
        <f t="shared" si="4"/>
        <v>954</v>
      </c>
      <c r="G275" s="143"/>
      <c r="H275" s="62"/>
      <c r="I275" s="62"/>
      <c r="J275" s="62"/>
    </row>
    <row r="276" spans="1:10" s="51" customFormat="1" ht="17.25" customHeight="1" x14ac:dyDescent="0.3">
      <c r="A276" s="183">
        <v>1.64</v>
      </c>
      <c r="B276" s="182" t="s">
        <v>703</v>
      </c>
      <c r="C276" s="180" t="s">
        <v>627</v>
      </c>
      <c r="D276" s="34" t="s">
        <v>628</v>
      </c>
      <c r="E276" s="31">
        <v>633</v>
      </c>
      <c r="F276" s="140">
        <f t="shared" si="4"/>
        <v>759.6</v>
      </c>
      <c r="G276" s="143"/>
      <c r="H276" s="62"/>
      <c r="I276" s="62"/>
      <c r="J276" s="62"/>
    </row>
    <row r="277" spans="1:10" s="51" customFormat="1" ht="20.25" x14ac:dyDescent="0.3">
      <c r="A277" s="183"/>
      <c r="B277" s="182"/>
      <c r="C277" s="180"/>
      <c r="D277" s="34" t="s">
        <v>629</v>
      </c>
      <c r="E277" s="31">
        <v>713</v>
      </c>
      <c r="F277" s="140">
        <f t="shared" si="4"/>
        <v>855.6</v>
      </c>
      <c r="G277" s="143"/>
      <c r="H277" s="62"/>
      <c r="I277" s="62"/>
      <c r="J277" s="62"/>
    </row>
    <row r="278" spans="1:10" s="51" customFormat="1" ht="20.25" x14ac:dyDescent="0.3">
      <c r="A278" s="183"/>
      <c r="B278" s="182"/>
      <c r="C278" s="180" t="s">
        <v>630</v>
      </c>
      <c r="D278" s="34" t="s">
        <v>628</v>
      </c>
      <c r="E278" s="31">
        <v>583</v>
      </c>
      <c r="F278" s="140">
        <f t="shared" si="4"/>
        <v>699.6</v>
      </c>
      <c r="G278" s="143"/>
      <c r="H278" s="62"/>
      <c r="I278" s="62"/>
      <c r="J278" s="62"/>
    </row>
    <row r="279" spans="1:10" s="51" customFormat="1" ht="17.25" customHeight="1" x14ac:dyDescent="0.3">
      <c r="A279" s="183"/>
      <c r="B279" s="182"/>
      <c r="C279" s="180"/>
      <c r="D279" s="34" t="s">
        <v>629</v>
      </c>
      <c r="E279" s="31">
        <v>663</v>
      </c>
      <c r="F279" s="140">
        <f t="shared" si="4"/>
        <v>795.6</v>
      </c>
      <c r="G279" s="143"/>
      <c r="H279" s="62"/>
      <c r="I279" s="62"/>
      <c r="J279" s="62"/>
    </row>
    <row r="280" spans="1:10" s="51" customFormat="1" ht="20.25" x14ac:dyDescent="0.3">
      <c r="A280" s="183">
        <v>1.65</v>
      </c>
      <c r="B280" s="182" t="s">
        <v>704</v>
      </c>
      <c r="C280" s="180" t="s">
        <v>627</v>
      </c>
      <c r="D280" s="34" t="s">
        <v>628</v>
      </c>
      <c r="E280" s="31">
        <v>768</v>
      </c>
      <c r="F280" s="140">
        <f t="shared" si="4"/>
        <v>921.59999999999991</v>
      </c>
      <c r="G280" s="143"/>
      <c r="H280" s="62"/>
      <c r="I280" s="62"/>
      <c r="J280" s="62"/>
    </row>
    <row r="281" spans="1:10" s="51" customFormat="1" ht="18" customHeight="1" x14ac:dyDescent="0.3">
      <c r="A281" s="183"/>
      <c r="B281" s="182"/>
      <c r="C281" s="180"/>
      <c r="D281" s="34" t="s">
        <v>629</v>
      </c>
      <c r="E281" s="31">
        <v>848</v>
      </c>
      <c r="F281" s="140">
        <f t="shared" si="4"/>
        <v>1017.5999999999999</v>
      </c>
      <c r="G281" s="143"/>
      <c r="H281" s="62"/>
      <c r="I281" s="62"/>
      <c r="J281" s="62"/>
    </row>
    <row r="282" spans="1:10" s="51" customFormat="1" ht="20.25" x14ac:dyDescent="0.3">
      <c r="A282" s="183"/>
      <c r="B282" s="182"/>
      <c r="C282" s="180" t="s">
        <v>630</v>
      </c>
      <c r="D282" s="34" t="s">
        <v>628</v>
      </c>
      <c r="E282" s="31">
        <v>718</v>
      </c>
      <c r="F282" s="140">
        <f t="shared" si="4"/>
        <v>861.6</v>
      </c>
      <c r="G282" s="143"/>
      <c r="H282" s="62"/>
      <c r="I282" s="62"/>
      <c r="J282" s="62"/>
    </row>
    <row r="283" spans="1:10" s="51" customFormat="1" ht="20.25" x14ac:dyDescent="0.3">
      <c r="A283" s="183"/>
      <c r="B283" s="182"/>
      <c r="C283" s="180"/>
      <c r="D283" s="34" t="s">
        <v>629</v>
      </c>
      <c r="E283" s="31">
        <v>798</v>
      </c>
      <c r="F283" s="140">
        <f t="shared" si="4"/>
        <v>957.59999999999991</v>
      </c>
      <c r="G283" s="143"/>
      <c r="H283" s="62"/>
      <c r="I283" s="62"/>
      <c r="J283" s="62"/>
    </row>
    <row r="284" spans="1:10" s="51" customFormat="1" ht="20.25" x14ac:dyDescent="0.3">
      <c r="A284" s="183">
        <v>1.66</v>
      </c>
      <c r="B284" s="182" t="s">
        <v>705</v>
      </c>
      <c r="C284" s="180" t="s">
        <v>627</v>
      </c>
      <c r="D284" s="34" t="s">
        <v>628</v>
      </c>
      <c r="E284" s="31">
        <v>712</v>
      </c>
      <c r="F284" s="140">
        <f t="shared" si="4"/>
        <v>854.4</v>
      </c>
      <c r="G284" s="143"/>
      <c r="H284" s="62"/>
      <c r="I284" s="62"/>
      <c r="J284" s="62"/>
    </row>
    <row r="285" spans="1:10" s="51" customFormat="1" ht="20.25" x14ac:dyDescent="0.3">
      <c r="A285" s="183"/>
      <c r="B285" s="182"/>
      <c r="C285" s="180"/>
      <c r="D285" s="34" t="s">
        <v>629</v>
      </c>
      <c r="E285" s="31">
        <v>792</v>
      </c>
      <c r="F285" s="140">
        <f t="shared" si="4"/>
        <v>950.4</v>
      </c>
      <c r="G285" s="143"/>
      <c r="H285" s="62"/>
      <c r="I285" s="62"/>
      <c r="J285" s="62"/>
    </row>
    <row r="286" spans="1:10" s="51" customFormat="1" ht="20.25" x14ac:dyDescent="0.3">
      <c r="A286" s="183"/>
      <c r="B286" s="182"/>
      <c r="C286" s="180" t="s">
        <v>630</v>
      </c>
      <c r="D286" s="34" t="s">
        <v>628</v>
      </c>
      <c r="E286" s="31">
        <v>662</v>
      </c>
      <c r="F286" s="140">
        <f t="shared" si="4"/>
        <v>794.4</v>
      </c>
      <c r="G286" s="143"/>
      <c r="H286" s="62"/>
      <c r="I286" s="62"/>
      <c r="J286" s="62"/>
    </row>
    <row r="287" spans="1:10" s="51" customFormat="1" ht="20.25" x14ac:dyDescent="0.3">
      <c r="A287" s="183"/>
      <c r="B287" s="182"/>
      <c r="C287" s="180"/>
      <c r="D287" s="34" t="s">
        <v>629</v>
      </c>
      <c r="E287" s="31">
        <v>742</v>
      </c>
      <c r="F287" s="140">
        <f t="shared" si="4"/>
        <v>890.4</v>
      </c>
      <c r="G287" s="143"/>
      <c r="H287" s="62"/>
      <c r="I287" s="62"/>
      <c r="J287" s="62"/>
    </row>
    <row r="288" spans="1:10" s="51" customFormat="1" ht="20.25" x14ac:dyDescent="0.3">
      <c r="A288" s="183">
        <v>1.67</v>
      </c>
      <c r="B288" s="179" t="s">
        <v>706</v>
      </c>
      <c r="C288" s="180" t="s">
        <v>627</v>
      </c>
      <c r="D288" s="34" t="s">
        <v>628</v>
      </c>
      <c r="E288" s="31">
        <v>612</v>
      </c>
      <c r="F288" s="140">
        <f t="shared" si="4"/>
        <v>734.4</v>
      </c>
      <c r="G288" s="143"/>
      <c r="H288" s="62"/>
      <c r="I288" s="62"/>
      <c r="J288" s="62"/>
    </row>
    <row r="289" spans="1:10" s="51" customFormat="1" ht="20.25" x14ac:dyDescent="0.3">
      <c r="A289" s="183"/>
      <c r="B289" s="179"/>
      <c r="C289" s="180"/>
      <c r="D289" s="34" t="s">
        <v>629</v>
      </c>
      <c r="E289" s="31">
        <v>692</v>
      </c>
      <c r="F289" s="140">
        <f t="shared" si="4"/>
        <v>830.4</v>
      </c>
      <c r="G289" s="143"/>
      <c r="H289" s="62"/>
      <c r="I289" s="62"/>
      <c r="J289" s="62"/>
    </row>
    <row r="290" spans="1:10" s="51" customFormat="1" ht="20.25" x14ac:dyDescent="0.3">
      <c r="A290" s="183"/>
      <c r="B290" s="179"/>
      <c r="C290" s="180" t="s">
        <v>630</v>
      </c>
      <c r="D290" s="34" t="s">
        <v>628</v>
      </c>
      <c r="E290" s="31">
        <v>562</v>
      </c>
      <c r="F290" s="140">
        <f t="shared" si="4"/>
        <v>674.4</v>
      </c>
      <c r="G290" s="143"/>
      <c r="H290" s="62"/>
      <c r="I290" s="62"/>
      <c r="J290" s="62"/>
    </row>
    <row r="291" spans="1:10" s="51" customFormat="1" ht="21.6" customHeight="1" x14ac:dyDescent="0.3">
      <c r="A291" s="183"/>
      <c r="B291" s="179"/>
      <c r="C291" s="180"/>
      <c r="D291" s="34" t="s">
        <v>629</v>
      </c>
      <c r="E291" s="31">
        <v>642</v>
      </c>
      <c r="F291" s="140">
        <f t="shared" si="4"/>
        <v>770.4</v>
      </c>
      <c r="G291" s="143"/>
      <c r="H291" s="62"/>
      <c r="I291" s="62"/>
      <c r="J291" s="62"/>
    </row>
    <row r="292" spans="1:10" s="51" customFormat="1" ht="24.75" customHeight="1" x14ac:dyDescent="0.3">
      <c r="A292" s="183">
        <v>1.68</v>
      </c>
      <c r="B292" s="41" t="s">
        <v>707</v>
      </c>
      <c r="C292" s="180" t="s">
        <v>627</v>
      </c>
      <c r="D292" s="34" t="s">
        <v>628</v>
      </c>
      <c r="E292" s="31">
        <v>699</v>
      </c>
      <c r="F292" s="140">
        <f t="shared" si="4"/>
        <v>838.8</v>
      </c>
      <c r="G292" s="143"/>
      <c r="H292" s="62"/>
      <c r="I292" s="62"/>
      <c r="J292" s="62"/>
    </row>
    <row r="293" spans="1:10" s="51" customFormat="1" ht="24" customHeight="1" x14ac:dyDescent="0.3">
      <c r="A293" s="183"/>
      <c r="B293" s="177" t="s">
        <v>708</v>
      </c>
      <c r="C293" s="180"/>
      <c r="D293" s="34" t="s">
        <v>629</v>
      </c>
      <c r="E293" s="31">
        <v>779</v>
      </c>
      <c r="F293" s="140">
        <f t="shared" si="4"/>
        <v>934.8</v>
      </c>
      <c r="G293" s="143"/>
      <c r="H293" s="62"/>
      <c r="I293" s="62"/>
      <c r="J293" s="62"/>
    </row>
    <row r="294" spans="1:10" s="51" customFormat="1" ht="20.25" x14ac:dyDescent="0.3">
      <c r="A294" s="183"/>
      <c r="B294" s="177"/>
      <c r="C294" s="180" t="s">
        <v>630</v>
      </c>
      <c r="D294" s="34" t="s">
        <v>628</v>
      </c>
      <c r="E294" s="31">
        <v>579</v>
      </c>
      <c r="F294" s="140">
        <f t="shared" si="4"/>
        <v>694.8</v>
      </c>
      <c r="G294" s="143"/>
      <c r="H294" s="62"/>
      <c r="I294" s="62"/>
      <c r="J294" s="62"/>
    </row>
    <row r="295" spans="1:10" s="51" customFormat="1" ht="18" customHeight="1" x14ac:dyDescent="0.3">
      <c r="A295" s="183"/>
      <c r="B295" s="177"/>
      <c r="C295" s="180"/>
      <c r="D295" s="34" t="s">
        <v>629</v>
      </c>
      <c r="E295" s="31">
        <v>659</v>
      </c>
      <c r="F295" s="140">
        <f t="shared" si="4"/>
        <v>790.8</v>
      </c>
      <c r="G295" s="143"/>
      <c r="H295" s="62"/>
      <c r="I295" s="62"/>
      <c r="J295" s="62"/>
    </row>
    <row r="296" spans="1:10" s="51" customFormat="1" ht="20.25" x14ac:dyDescent="0.3">
      <c r="A296" s="183">
        <v>1.69</v>
      </c>
      <c r="B296" s="179" t="s">
        <v>709</v>
      </c>
      <c r="C296" s="180" t="s">
        <v>627</v>
      </c>
      <c r="D296" s="34" t="s">
        <v>628</v>
      </c>
      <c r="E296" s="31">
        <v>699</v>
      </c>
      <c r="F296" s="140">
        <f t="shared" si="4"/>
        <v>838.8</v>
      </c>
      <c r="G296" s="143"/>
      <c r="H296" s="62"/>
      <c r="I296" s="62"/>
      <c r="J296" s="62"/>
    </row>
    <row r="297" spans="1:10" s="51" customFormat="1" ht="20.25" x14ac:dyDescent="0.3">
      <c r="A297" s="183"/>
      <c r="B297" s="179"/>
      <c r="C297" s="180"/>
      <c r="D297" s="34" t="s">
        <v>629</v>
      </c>
      <c r="E297" s="31">
        <v>779</v>
      </c>
      <c r="F297" s="140">
        <f t="shared" si="4"/>
        <v>934.8</v>
      </c>
      <c r="G297" s="143"/>
      <c r="H297" s="62"/>
      <c r="I297" s="62"/>
      <c r="J297" s="62"/>
    </row>
    <row r="298" spans="1:10" s="51" customFormat="1" ht="20.25" x14ac:dyDescent="0.3">
      <c r="A298" s="183"/>
      <c r="B298" s="179"/>
      <c r="C298" s="180" t="s">
        <v>630</v>
      </c>
      <c r="D298" s="34" t="s">
        <v>628</v>
      </c>
      <c r="E298" s="31">
        <v>579</v>
      </c>
      <c r="F298" s="140">
        <f t="shared" si="4"/>
        <v>694.8</v>
      </c>
      <c r="G298" s="143"/>
      <c r="H298" s="62"/>
      <c r="I298" s="62"/>
      <c r="J298" s="62"/>
    </row>
    <row r="299" spans="1:10" s="51" customFormat="1" ht="20.25" x14ac:dyDescent="0.3">
      <c r="A299" s="183"/>
      <c r="B299" s="179"/>
      <c r="C299" s="180"/>
      <c r="D299" s="34" t="s">
        <v>629</v>
      </c>
      <c r="E299" s="31">
        <v>659</v>
      </c>
      <c r="F299" s="140">
        <f t="shared" si="4"/>
        <v>790.8</v>
      </c>
      <c r="G299" s="143"/>
      <c r="H299" s="62"/>
      <c r="I299" s="62"/>
      <c r="J299" s="62"/>
    </row>
    <row r="300" spans="1:10" s="51" customFormat="1" ht="25.5" customHeight="1" x14ac:dyDescent="0.3">
      <c r="A300" s="183">
        <v>1.7</v>
      </c>
      <c r="B300" s="177" t="s">
        <v>710</v>
      </c>
      <c r="C300" s="180" t="s">
        <v>627</v>
      </c>
      <c r="D300" s="34" t="s">
        <v>628</v>
      </c>
      <c r="E300" s="31">
        <v>699</v>
      </c>
      <c r="F300" s="140">
        <f t="shared" si="4"/>
        <v>838.8</v>
      </c>
      <c r="G300" s="143"/>
      <c r="H300" s="62"/>
      <c r="I300" s="62"/>
      <c r="J300" s="62"/>
    </row>
    <row r="301" spans="1:10" s="51" customFormat="1" ht="20.25" x14ac:dyDescent="0.3">
      <c r="A301" s="183"/>
      <c r="B301" s="177"/>
      <c r="C301" s="180"/>
      <c r="D301" s="34" t="s">
        <v>629</v>
      </c>
      <c r="E301" s="31">
        <v>779</v>
      </c>
      <c r="F301" s="140">
        <f t="shared" si="4"/>
        <v>934.8</v>
      </c>
      <c r="G301" s="143"/>
      <c r="H301" s="62"/>
      <c r="I301" s="62"/>
      <c r="J301" s="62"/>
    </row>
    <row r="302" spans="1:10" s="51" customFormat="1" ht="20.25" x14ac:dyDescent="0.3">
      <c r="A302" s="183"/>
      <c r="B302" s="177"/>
      <c r="C302" s="180" t="s">
        <v>630</v>
      </c>
      <c r="D302" s="34" t="s">
        <v>628</v>
      </c>
      <c r="E302" s="31">
        <v>579</v>
      </c>
      <c r="F302" s="140">
        <f t="shared" si="4"/>
        <v>694.8</v>
      </c>
      <c r="G302" s="143"/>
      <c r="H302" s="62"/>
      <c r="I302" s="62"/>
      <c r="J302" s="62"/>
    </row>
    <row r="303" spans="1:10" s="51" customFormat="1" ht="20.25" x14ac:dyDescent="0.3">
      <c r="A303" s="183"/>
      <c r="B303" s="177"/>
      <c r="C303" s="180"/>
      <c r="D303" s="34" t="s">
        <v>629</v>
      </c>
      <c r="E303" s="31">
        <v>659</v>
      </c>
      <c r="F303" s="140">
        <f t="shared" si="4"/>
        <v>790.8</v>
      </c>
      <c r="G303" s="143"/>
      <c r="H303" s="62"/>
      <c r="I303" s="62"/>
      <c r="J303" s="62"/>
    </row>
    <row r="304" spans="1:10" s="51" customFormat="1" ht="20.25" x14ac:dyDescent="0.3">
      <c r="A304" s="183">
        <v>1.71</v>
      </c>
      <c r="B304" s="179" t="s">
        <v>711</v>
      </c>
      <c r="C304" s="180" t="s">
        <v>627</v>
      </c>
      <c r="D304" s="34" t="s">
        <v>628</v>
      </c>
      <c r="E304" s="31">
        <v>699</v>
      </c>
      <c r="F304" s="140">
        <f t="shared" si="4"/>
        <v>838.8</v>
      </c>
      <c r="G304" s="143"/>
      <c r="H304" s="62"/>
      <c r="I304" s="62"/>
      <c r="J304" s="62"/>
    </row>
    <row r="305" spans="1:10" s="51" customFormat="1" ht="20.25" x14ac:dyDescent="0.3">
      <c r="A305" s="183"/>
      <c r="B305" s="179"/>
      <c r="C305" s="180"/>
      <c r="D305" s="34" t="s">
        <v>629</v>
      </c>
      <c r="E305" s="31">
        <v>779</v>
      </c>
      <c r="F305" s="140">
        <f t="shared" si="4"/>
        <v>934.8</v>
      </c>
      <c r="G305" s="143"/>
      <c r="H305" s="62"/>
      <c r="I305" s="62"/>
      <c r="J305" s="62"/>
    </row>
    <row r="306" spans="1:10" s="51" customFormat="1" ht="20.25" x14ac:dyDescent="0.3">
      <c r="A306" s="183"/>
      <c r="B306" s="179"/>
      <c r="C306" s="180" t="s">
        <v>630</v>
      </c>
      <c r="D306" s="34" t="s">
        <v>628</v>
      </c>
      <c r="E306" s="31">
        <v>579</v>
      </c>
      <c r="F306" s="140">
        <f t="shared" si="4"/>
        <v>694.8</v>
      </c>
      <c r="G306" s="143"/>
      <c r="H306" s="62"/>
      <c r="I306" s="62"/>
      <c r="J306" s="62"/>
    </row>
    <row r="307" spans="1:10" s="51" customFormat="1" ht="20.25" x14ac:dyDescent="0.3">
      <c r="A307" s="183"/>
      <c r="B307" s="179"/>
      <c r="C307" s="180"/>
      <c r="D307" s="34" t="s">
        <v>629</v>
      </c>
      <c r="E307" s="31">
        <v>659</v>
      </c>
      <c r="F307" s="140">
        <f t="shared" si="4"/>
        <v>790.8</v>
      </c>
      <c r="G307" s="143"/>
      <c r="H307" s="62"/>
      <c r="I307" s="62"/>
      <c r="J307" s="62"/>
    </row>
    <row r="308" spans="1:10" s="51" customFormat="1" ht="24" customHeight="1" x14ac:dyDescent="0.3">
      <c r="A308" s="183">
        <v>1.72</v>
      </c>
      <c r="B308" s="66" t="s">
        <v>712</v>
      </c>
      <c r="C308" s="180" t="s">
        <v>627</v>
      </c>
      <c r="D308" s="34" t="s">
        <v>628</v>
      </c>
      <c r="E308" s="31">
        <v>699</v>
      </c>
      <c r="F308" s="140">
        <f t="shared" si="4"/>
        <v>838.8</v>
      </c>
      <c r="G308" s="143"/>
      <c r="H308" s="62"/>
      <c r="I308" s="62"/>
      <c r="J308" s="62"/>
    </row>
    <row r="309" spans="1:10" s="51" customFormat="1" ht="18.75" customHeight="1" x14ac:dyDescent="0.3">
      <c r="A309" s="183"/>
      <c r="B309" s="184" t="s">
        <v>713</v>
      </c>
      <c r="C309" s="180"/>
      <c r="D309" s="34" t="s">
        <v>629</v>
      </c>
      <c r="E309" s="31">
        <v>779</v>
      </c>
      <c r="F309" s="140">
        <f t="shared" si="4"/>
        <v>934.8</v>
      </c>
      <c r="G309" s="143"/>
      <c r="H309" s="62"/>
      <c r="I309" s="62"/>
      <c r="J309" s="62"/>
    </row>
    <row r="310" spans="1:10" s="51" customFormat="1" ht="20.25" x14ac:dyDescent="0.3">
      <c r="A310" s="183"/>
      <c r="B310" s="184"/>
      <c r="C310" s="180" t="s">
        <v>630</v>
      </c>
      <c r="D310" s="34" t="s">
        <v>628</v>
      </c>
      <c r="E310" s="31">
        <v>579</v>
      </c>
      <c r="F310" s="140">
        <f t="shared" si="4"/>
        <v>694.8</v>
      </c>
      <c r="G310" s="143"/>
      <c r="H310" s="62"/>
      <c r="I310" s="62"/>
      <c r="J310" s="62"/>
    </row>
    <row r="311" spans="1:10" s="51" customFormat="1" ht="20.25" x14ac:dyDescent="0.3">
      <c r="A311" s="183"/>
      <c r="B311" s="184"/>
      <c r="C311" s="180"/>
      <c r="D311" s="34" t="s">
        <v>629</v>
      </c>
      <c r="E311" s="31">
        <v>659</v>
      </c>
      <c r="F311" s="140">
        <f t="shared" si="4"/>
        <v>790.8</v>
      </c>
      <c r="G311" s="143"/>
      <c r="H311" s="62"/>
      <c r="I311" s="62"/>
      <c r="J311" s="62"/>
    </row>
    <row r="312" spans="1:10" s="51" customFormat="1" ht="20.25" x14ac:dyDescent="0.3">
      <c r="A312" s="183">
        <v>1.73</v>
      </c>
      <c r="B312" s="179" t="s">
        <v>714</v>
      </c>
      <c r="C312" s="180" t="s">
        <v>627</v>
      </c>
      <c r="D312" s="34" t="s">
        <v>628</v>
      </c>
      <c r="E312" s="31">
        <v>699</v>
      </c>
      <c r="F312" s="140">
        <f t="shared" si="4"/>
        <v>838.8</v>
      </c>
      <c r="G312" s="143"/>
      <c r="H312" s="62"/>
      <c r="I312" s="62"/>
      <c r="J312" s="62"/>
    </row>
    <row r="313" spans="1:10" s="51" customFormat="1" ht="20.25" x14ac:dyDescent="0.3">
      <c r="A313" s="183"/>
      <c r="B313" s="179"/>
      <c r="C313" s="180"/>
      <c r="D313" s="34" t="s">
        <v>629</v>
      </c>
      <c r="E313" s="31">
        <v>779</v>
      </c>
      <c r="F313" s="140">
        <f t="shared" si="4"/>
        <v>934.8</v>
      </c>
      <c r="G313" s="143"/>
      <c r="H313" s="62"/>
      <c r="I313" s="62"/>
      <c r="J313" s="62"/>
    </row>
    <row r="314" spans="1:10" s="51" customFormat="1" ht="20.25" x14ac:dyDescent="0.3">
      <c r="A314" s="183"/>
      <c r="B314" s="179"/>
      <c r="C314" s="180" t="s">
        <v>630</v>
      </c>
      <c r="D314" s="34" t="s">
        <v>628</v>
      </c>
      <c r="E314" s="31">
        <v>579</v>
      </c>
      <c r="F314" s="140">
        <f t="shared" si="4"/>
        <v>694.8</v>
      </c>
      <c r="G314" s="143"/>
      <c r="H314" s="62"/>
      <c r="I314" s="62"/>
      <c r="J314" s="62"/>
    </row>
    <row r="315" spans="1:10" s="51" customFormat="1" ht="20.25" x14ac:dyDescent="0.3">
      <c r="A315" s="183"/>
      <c r="B315" s="179"/>
      <c r="C315" s="180"/>
      <c r="D315" s="34" t="s">
        <v>629</v>
      </c>
      <c r="E315" s="31">
        <v>659</v>
      </c>
      <c r="F315" s="140">
        <f t="shared" si="4"/>
        <v>790.8</v>
      </c>
      <c r="G315" s="143"/>
      <c r="H315" s="62"/>
      <c r="I315" s="62"/>
      <c r="J315" s="62"/>
    </row>
    <row r="316" spans="1:10" s="51" customFormat="1" ht="20.25" x14ac:dyDescent="0.3">
      <c r="A316" s="183">
        <v>1.74</v>
      </c>
      <c r="B316" s="179" t="s">
        <v>715</v>
      </c>
      <c r="C316" s="180" t="s">
        <v>627</v>
      </c>
      <c r="D316" s="34" t="s">
        <v>628</v>
      </c>
      <c r="E316" s="31">
        <v>699</v>
      </c>
      <c r="F316" s="140">
        <f t="shared" si="4"/>
        <v>838.8</v>
      </c>
      <c r="G316" s="143"/>
      <c r="H316" s="62"/>
      <c r="I316" s="62"/>
      <c r="J316" s="62"/>
    </row>
    <row r="317" spans="1:10" s="51" customFormat="1" ht="20.25" x14ac:dyDescent="0.3">
      <c r="A317" s="183"/>
      <c r="B317" s="179"/>
      <c r="C317" s="180"/>
      <c r="D317" s="34" t="s">
        <v>629</v>
      </c>
      <c r="E317" s="31">
        <v>779</v>
      </c>
      <c r="F317" s="140">
        <f t="shared" si="4"/>
        <v>934.8</v>
      </c>
      <c r="G317" s="143"/>
      <c r="H317" s="62"/>
      <c r="I317" s="62"/>
      <c r="J317" s="62"/>
    </row>
    <row r="318" spans="1:10" s="51" customFormat="1" ht="20.25" x14ac:dyDescent="0.3">
      <c r="A318" s="183"/>
      <c r="B318" s="179"/>
      <c r="C318" s="180" t="s">
        <v>630</v>
      </c>
      <c r="D318" s="34" t="s">
        <v>628</v>
      </c>
      <c r="E318" s="31">
        <v>579</v>
      </c>
      <c r="F318" s="140">
        <f t="shared" si="4"/>
        <v>694.8</v>
      </c>
      <c r="G318" s="143"/>
      <c r="H318" s="62"/>
      <c r="I318" s="62"/>
      <c r="J318" s="62"/>
    </row>
    <row r="319" spans="1:10" s="51" customFormat="1" ht="20.25" x14ac:dyDescent="0.3">
      <c r="A319" s="183"/>
      <c r="B319" s="179"/>
      <c r="C319" s="180"/>
      <c r="D319" s="34" t="s">
        <v>629</v>
      </c>
      <c r="E319" s="31">
        <v>659</v>
      </c>
      <c r="F319" s="140">
        <f t="shared" si="4"/>
        <v>790.8</v>
      </c>
      <c r="G319" s="143"/>
      <c r="H319" s="62"/>
      <c r="I319" s="62"/>
      <c r="J319" s="62"/>
    </row>
    <row r="320" spans="1:10" s="51" customFormat="1" ht="20.25" x14ac:dyDescent="0.3">
      <c r="A320" s="67">
        <v>2</v>
      </c>
      <c r="B320" s="68" t="s">
        <v>716</v>
      </c>
      <c r="C320" s="69"/>
      <c r="D320" s="69"/>
      <c r="E320" s="31"/>
      <c r="F320" s="69"/>
      <c r="G320" s="144"/>
      <c r="H320" s="70"/>
      <c r="I320" s="70"/>
      <c r="J320" s="70"/>
    </row>
    <row r="321" spans="1:10" s="51" customFormat="1" ht="20.25" x14ac:dyDescent="0.3">
      <c r="A321" s="183">
        <v>2.1</v>
      </c>
      <c r="B321" s="179" t="s">
        <v>717</v>
      </c>
      <c r="C321" s="180" t="s">
        <v>627</v>
      </c>
      <c r="D321" s="34" t="s">
        <v>628</v>
      </c>
      <c r="E321" s="31">
        <v>792</v>
      </c>
      <c r="F321" s="140">
        <f>E321*1.2</f>
        <v>950.4</v>
      </c>
      <c r="G321" s="143"/>
      <c r="H321" s="62"/>
      <c r="I321" s="62"/>
      <c r="J321" s="62"/>
    </row>
    <row r="322" spans="1:10" s="51" customFormat="1" ht="20.25" x14ac:dyDescent="0.3">
      <c r="A322" s="183"/>
      <c r="B322" s="179"/>
      <c r="C322" s="180"/>
      <c r="D322" s="34" t="s">
        <v>629</v>
      </c>
      <c r="E322" s="31">
        <v>872</v>
      </c>
      <c r="F322" s="140">
        <f t="shared" ref="F322:F371" si="5">E322*1.2</f>
        <v>1046.3999999999999</v>
      </c>
      <c r="G322" s="143"/>
      <c r="H322" s="62"/>
      <c r="I322" s="62"/>
      <c r="J322" s="62"/>
    </row>
    <row r="323" spans="1:10" s="51" customFormat="1" ht="20.25" x14ac:dyDescent="0.3">
      <c r="A323" s="183"/>
      <c r="B323" s="179"/>
      <c r="C323" s="180" t="s">
        <v>630</v>
      </c>
      <c r="D323" s="34" t="s">
        <v>628</v>
      </c>
      <c r="E323" s="31">
        <v>742</v>
      </c>
      <c r="F323" s="140">
        <f t="shared" si="5"/>
        <v>890.4</v>
      </c>
      <c r="G323" s="143"/>
      <c r="H323" s="62"/>
      <c r="I323" s="62"/>
      <c r="J323" s="62"/>
    </row>
    <row r="324" spans="1:10" s="51" customFormat="1" ht="36.75" customHeight="1" x14ac:dyDescent="0.3">
      <c r="A324" s="183"/>
      <c r="B324" s="179"/>
      <c r="C324" s="180"/>
      <c r="D324" s="34" t="s">
        <v>629</v>
      </c>
      <c r="E324" s="31">
        <v>822</v>
      </c>
      <c r="F324" s="140">
        <f t="shared" si="5"/>
        <v>986.4</v>
      </c>
      <c r="G324" s="143"/>
      <c r="H324" s="62"/>
      <c r="I324" s="62"/>
      <c r="J324" s="62"/>
    </row>
    <row r="325" spans="1:10" s="51" customFormat="1" ht="20.25" x14ac:dyDescent="0.3">
      <c r="A325" s="183">
        <v>2.2000000000000002</v>
      </c>
      <c r="B325" s="182" t="s">
        <v>718</v>
      </c>
      <c r="C325" s="180" t="s">
        <v>627</v>
      </c>
      <c r="D325" s="34" t="s">
        <v>628</v>
      </c>
      <c r="E325" s="31">
        <v>792</v>
      </c>
      <c r="F325" s="140">
        <f t="shared" si="5"/>
        <v>950.4</v>
      </c>
      <c r="G325" s="143"/>
      <c r="H325" s="62"/>
      <c r="I325" s="62"/>
      <c r="J325" s="62"/>
    </row>
    <row r="326" spans="1:10" s="51" customFormat="1" ht="20.25" x14ac:dyDescent="0.3">
      <c r="A326" s="183"/>
      <c r="B326" s="182"/>
      <c r="C326" s="180"/>
      <c r="D326" s="34" t="s">
        <v>629</v>
      </c>
      <c r="E326" s="31">
        <v>872</v>
      </c>
      <c r="F326" s="140">
        <f t="shared" si="5"/>
        <v>1046.3999999999999</v>
      </c>
      <c r="G326" s="143"/>
      <c r="H326" s="62"/>
      <c r="I326" s="62"/>
      <c r="J326" s="62"/>
    </row>
    <row r="327" spans="1:10" s="51" customFormat="1" ht="20.25" x14ac:dyDescent="0.3">
      <c r="A327" s="183"/>
      <c r="B327" s="182"/>
      <c r="C327" s="180" t="s">
        <v>630</v>
      </c>
      <c r="D327" s="34" t="s">
        <v>628</v>
      </c>
      <c r="E327" s="31">
        <v>742</v>
      </c>
      <c r="F327" s="140">
        <f t="shared" si="5"/>
        <v>890.4</v>
      </c>
      <c r="G327" s="143"/>
      <c r="H327" s="62"/>
      <c r="I327" s="62"/>
      <c r="J327" s="62"/>
    </row>
    <row r="328" spans="1:10" s="51" customFormat="1" ht="21.75" customHeight="1" x14ac:dyDescent="0.3">
      <c r="A328" s="183"/>
      <c r="B328" s="182"/>
      <c r="C328" s="180"/>
      <c r="D328" s="34" t="s">
        <v>629</v>
      </c>
      <c r="E328" s="31">
        <v>822</v>
      </c>
      <c r="F328" s="140">
        <f t="shared" si="5"/>
        <v>986.4</v>
      </c>
      <c r="G328" s="143"/>
      <c r="H328" s="62"/>
      <c r="I328" s="62"/>
      <c r="J328" s="62"/>
    </row>
    <row r="329" spans="1:10" s="51" customFormat="1" ht="20.25" x14ac:dyDescent="0.3">
      <c r="A329" s="183">
        <v>2.2999999999999998</v>
      </c>
      <c r="B329" s="179" t="s">
        <v>719</v>
      </c>
      <c r="C329" s="180" t="s">
        <v>627</v>
      </c>
      <c r="D329" s="34" t="s">
        <v>628</v>
      </c>
      <c r="E329" s="31">
        <v>848</v>
      </c>
      <c r="F329" s="140">
        <f t="shared" si="5"/>
        <v>1017.5999999999999</v>
      </c>
      <c r="G329" s="143"/>
      <c r="H329" s="62"/>
      <c r="I329" s="62"/>
      <c r="J329" s="62"/>
    </row>
    <row r="330" spans="1:10" s="51" customFormat="1" ht="14.25" customHeight="1" x14ac:dyDescent="0.3">
      <c r="A330" s="183"/>
      <c r="B330" s="179"/>
      <c r="C330" s="180"/>
      <c r="D330" s="34" t="s">
        <v>629</v>
      </c>
      <c r="E330" s="31">
        <v>928</v>
      </c>
      <c r="F330" s="140">
        <f t="shared" si="5"/>
        <v>1113.5999999999999</v>
      </c>
      <c r="G330" s="143"/>
      <c r="H330" s="62"/>
      <c r="I330" s="62"/>
      <c r="J330" s="62"/>
    </row>
    <row r="331" spans="1:10" s="51" customFormat="1" ht="20.25" x14ac:dyDescent="0.3">
      <c r="A331" s="183"/>
      <c r="B331" s="179"/>
      <c r="C331" s="180" t="s">
        <v>630</v>
      </c>
      <c r="D331" s="34" t="s">
        <v>628</v>
      </c>
      <c r="E331" s="31">
        <v>798</v>
      </c>
      <c r="F331" s="140">
        <f t="shared" si="5"/>
        <v>957.59999999999991</v>
      </c>
      <c r="G331" s="143"/>
      <c r="H331" s="62"/>
      <c r="I331" s="62"/>
      <c r="J331" s="62"/>
    </row>
    <row r="332" spans="1:10" s="51" customFormat="1" ht="20.25" x14ac:dyDescent="0.3">
      <c r="A332" s="183"/>
      <c r="B332" s="179"/>
      <c r="C332" s="180"/>
      <c r="D332" s="34" t="s">
        <v>629</v>
      </c>
      <c r="E332" s="31">
        <v>878</v>
      </c>
      <c r="F332" s="140">
        <f t="shared" si="5"/>
        <v>1053.5999999999999</v>
      </c>
      <c r="G332" s="143"/>
      <c r="H332" s="62"/>
      <c r="I332" s="62"/>
      <c r="J332" s="62"/>
    </row>
    <row r="333" spans="1:10" s="51" customFormat="1" ht="20.25" x14ac:dyDescent="0.3">
      <c r="A333" s="183">
        <v>2.4</v>
      </c>
      <c r="B333" s="179" t="s">
        <v>720</v>
      </c>
      <c r="C333" s="180" t="s">
        <v>627</v>
      </c>
      <c r="D333" s="34" t="s">
        <v>628</v>
      </c>
      <c r="E333" s="31">
        <v>848</v>
      </c>
      <c r="F333" s="140">
        <f t="shared" si="5"/>
        <v>1017.5999999999999</v>
      </c>
      <c r="G333" s="143"/>
      <c r="H333" s="62"/>
      <c r="I333" s="62"/>
      <c r="J333" s="62"/>
    </row>
    <row r="334" spans="1:10" s="51" customFormat="1" ht="20.25" x14ac:dyDescent="0.3">
      <c r="A334" s="183"/>
      <c r="B334" s="179"/>
      <c r="C334" s="180"/>
      <c r="D334" s="34" t="s">
        <v>629</v>
      </c>
      <c r="E334" s="31">
        <v>928</v>
      </c>
      <c r="F334" s="140">
        <f t="shared" si="5"/>
        <v>1113.5999999999999</v>
      </c>
      <c r="G334" s="143"/>
      <c r="H334" s="62"/>
      <c r="I334" s="62"/>
      <c r="J334" s="62"/>
    </row>
    <row r="335" spans="1:10" s="51" customFormat="1" ht="20.25" x14ac:dyDescent="0.3">
      <c r="A335" s="183"/>
      <c r="B335" s="179"/>
      <c r="C335" s="180" t="s">
        <v>630</v>
      </c>
      <c r="D335" s="34" t="s">
        <v>628</v>
      </c>
      <c r="E335" s="31">
        <v>798</v>
      </c>
      <c r="F335" s="140">
        <f t="shared" si="5"/>
        <v>957.59999999999991</v>
      </c>
      <c r="G335" s="143"/>
      <c r="H335" s="62"/>
      <c r="I335" s="62"/>
      <c r="J335" s="62"/>
    </row>
    <row r="336" spans="1:10" s="51" customFormat="1" ht="30.75" customHeight="1" x14ac:dyDescent="0.3">
      <c r="A336" s="183"/>
      <c r="B336" s="179"/>
      <c r="C336" s="180"/>
      <c r="D336" s="34" t="s">
        <v>629</v>
      </c>
      <c r="E336" s="31">
        <v>878</v>
      </c>
      <c r="F336" s="140">
        <f t="shared" si="5"/>
        <v>1053.5999999999999</v>
      </c>
      <c r="G336" s="143"/>
      <c r="H336" s="62"/>
      <c r="I336" s="62"/>
      <c r="J336" s="62"/>
    </row>
    <row r="337" spans="1:10" s="51" customFormat="1" ht="20.25" x14ac:dyDescent="0.3">
      <c r="A337" s="183">
        <v>2.5</v>
      </c>
      <c r="B337" s="179" t="s">
        <v>721</v>
      </c>
      <c r="C337" s="180" t="s">
        <v>627</v>
      </c>
      <c r="D337" s="34" t="s">
        <v>628</v>
      </c>
      <c r="E337" s="31">
        <v>577</v>
      </c>
      <c r="F337" s="140">
        <f t="shared" si="5"/>
        <v>692.4</v>
      </c>
      <c r="G337" s="143"/>
      <c r="H337" s="62"/>
      <c r="I337" s="62"/>
      <c r="J337" s="62"/>
    </row>
    <row r="338" spans="1:10" s="51" customFormat="1" ht="20.25" x14ac:dyDescent="0.3">
      <c r="A338" s="183"/>
      <c r="B338" s="179"/>
      <c r="C338" s="180"/>
      <c r="D338" s="34" t="s">
        <v>629</v>
      </c>
      <c r="E338" s="31">
        <v>657</v>
      </c>
      <c r="F338" s="140">
        <f t="shared" si="5"/>
        <v>788.4</v>
      </c>
      <c r="G338" s="143"/>
      <c r="H338" s="62"/>
      <c r="I338" s="62"/>
      <c r="J338" s="62"/>
    </row>
    <row r="339" spans="1:10" s="51" customFormat="1" ht="20.25" x14ac:dyDescent="0.3">
      <c r="A339" s="183"/>
      <c r="B339" s="179"/>
      <c r="C339" s="180" t="s">
        <v>630</v>
      </c>
      <c r="D339" s="34" t="s">
        <v>628</v>
      </c>
      <c r="E339" s="31">
        <v>527</v>
      </c>
      <c r="F339" s="140">
        <f t="shared" si="5"/>
        <v>632.4</v>
      </c>
      <c r="G339" s="143"/>
      <c r="H339" s="62"/>
      <c r="I339" s="62"/>
      <c r="J339" s="62"/>
    </row>
    <row r="340" spans="1:10" s="51" customFormat="1" ht="20.25" x14ac:dyDescent="0.3">
      <c r="A340" s="183"/>
      <c r="B340" s="179"/>
      <c r="C340" s="180"/>
      <c r="D340" s="34" t="s">
        <v>629</v>
      </c>
      <c r="E340" s="31">
        <v>607</v>
      </c>
      <c r="F340" s="140">
        <f t="shared" si="5"/>
        <v>728.4</v>
      </c>
      <c r="G340" s="143"/>
      <c r="H340" s="62"/>
      <c r="I340" s="62"/>
      <c r="J340" s="62"/>
    </row>
    <row r="341" spans="1:10" s="51" customFormat="1" ht="20.25" x14ac:dyDescent="0.3">
      <c r="A341" s="178">
        <v>2.6</v>
      </c>
      <c r="B341" s="182" t="s">
        <v>722</v>
      </c>
      <c r="C341" s="180" t="s">
        <v>627</v>
      </c>
      <c r="D341" s="34" t="s">
        <v>628</v>
      </c>
      <c r="E341" s="31">
        <v>1184</v>
      </c>
      <c r="F341" s="140">
        <f t="shared" si="5"/>
        <v>1420.8</v>
      </c>
      <c r="G341" s="143"/>
      <c r="H341" s="62"/>
      <c r="I341" s="62"/>
      <c r="J341" s="62"/>
    </row>
    <row r="342" spans="1:10" s="51" customFormat="1" ht="20.25" x14ac:dyDescent="0.3">
      <c r="A342" s="178"/>
      <c r="B342" s="182"/>
      <c r="C342" s="180"/>
      <c r="D342" s="34" t="s">
        <v>629</v>
      </c>
      <c r="E342" s="31">
        <v>1264</v>
      </c>
      <c r="F342" s="140">
        <f t="shared" si="5"/>
        <v>1516.8</v>
      </c>
      <c r="G342" s="143"/>
      <c r="H342" s="62"/>
      <c r="I342" s="62"/>
      <c r="J342" s="62"/>
    </row>
    <row r="343" spans="1:10" s="51" customFormat="1" ht="20.25" x14ac:dyDescent="0.3">
      <c r="A343" s="178"/>
      <c r="B343" s="182"/>
      <c r="C343" s="180" t="s">
        <v>630</v>
      </c>
      <c r="D343" s="34" t="s">
        <v>628</v>
      </c>
      <c r="E343" s="31">
        <v>1134</v>
      </c>
      <c r="F343" s="140">
        <f t="shared" si="5"/>
        <v>1360.8</v>
      </c>
      <c r="G343" s="143"/>
      <c r="H343" s="62"/>
      <c r="I343" s="62"/>
      <c r="J343" s="62"/>
    </row>
    <row r="344" spans="1:10" s="51" customFormat="1" ht="22.9" customHeight="1" x14ac:dyDescent="0.3">
      <c r="A344" s="178"/>
      <c r="B344" s="182"/>
      <c r="C344" s="180"/>
      <c r="D344" s="34" t="s">
        <v>629</v>
      </c>
      <c r="E344" s="31">
        <v>1214</v>
      </c>
      <c r="F344" s="140">
        <f t="shared" si="5"/>
        <v>1456.8</v>
      </c>
      <c r="G344" s="143"/>
      <c r="H344" s="62"/>
      <c r="I344" s="62"/>
      <c r="J344" s="62"/>
    </row>
    <row r="345" spans="1:10" s="51" customFormat="1" ht="20.25" x14ac:dyDescent="0.3">
      <c r="A345" s="178">
        <v>2.7</v>
      </c>
      <c r="B345" s="182" t="s">
        <v>723</v>
      </c>
      <c r="C345" s="180" t="s">
        <v>627</v>
      </c>
      <c r="D345" s="34" t="s">
        <v>628</v>
      </c>
      <c r="E345" s="31">
        <v>879</v>
      </c>
      <c r="F345" s="140">
        <f t="shared" si="5"/>
        <v>1054.8</v>
      </c>
      <c r="G345" s="143"/>
      <c r="H345" s="62"/>
      <c r="I345" s="62"/>
      <c r="J345" s="62"/>
    </row>
    <row r="346" spans="1:10" s="51" customFormat="1" ht="20.25" x14ac:dyDescent="0.3">
      <c r="A346" s="178"/>
      <c r="B346" s="182"/>
      <c r="C346" s="180"/>
      <c r="D346" s="34" t="s">
        <v>629</v>
      </c>
      <c r="E346" s="31">
        <v>959</v>
      </c>
      <c r="F346" s="140">
        <f t="shared" si="5"/>
        <v>1150.8</v>
      </c>
      <c r="G346" s="143"/>
      <c r="H346" s="62"/>
      <c r="I346" s="62"/>
      <c r="J346" s="62"/>
    </row>
    <row r="347" spans="1:10" s="51" customFormat="1" ht="20.25" x14ac:dyDescent="0.3">
      <c r="A347" s="178"/>
      <c r="B347" s="182"/>
      <c r="C347" s="180" t="s">
        <v>630</v>
      </c>
      <c r="D347" s="34" t="s">
        <v>628</v>
      </c>
      <c r="E347" s="31">
        <v>829</v>
      </c>
      <c r="F347" s="140">
        <f t="shared" si="5"/>
        <v>994.8</v>
      </c>
      <c r="G347" s="143"/>
      <c r="H347" s="62"/>
      <c r="I347" s="62"/>
      <c r="J347" s="62"/>
    </row>
    <row r="348" spans="1:10" s="51" customFormat="1" ht="20.25" x14ac:dyDescent="0.3">
      <c r="A348" s="178"/>
      <c r="B348" s="182"/>
      <c r="C348" s="180"/>
      <c r="D348" s="34" t="s">
        <v>629</v>
      </c>
      <c r="E348" s="31">
        <v>909</v>
      </c>
      <c r="F348" s="140">
        <f t="shared" si="5"/>
        <v>1090.8</v>
      </c>
      <c r="G348" s="143"/>
      <c r="H348" s="62"/>
      <c r="I348" s="62"/>
      <c r="J348" s="62"/>
    </row>
    <row r="349" spans="1:10" s="51" customFormat="1" ht="20.25" x14ac:dyDescent="0.3">
      <c r="A349" s="178">
        <v>2.8</v>
      </c>
      <c r="B349" s="179" t="s">
        <v>724</v>
      </c>
      <c r="C349" s="180" t="s">
        <v>627</v>
      </c>
      <c r="D349" s="34" t="s">
        <v>628</v>
      </c>
      <c r="E349" s="31">
        <v>742</v>
      </c>
      <c r="F349" s="140">
        <f t="shared" si="5"/>
        <v>890.4</v>
      </c>
      <c r="G349" s="143"/>
      <c r="H349" s="62"/>
      <c r="I349" s="62"/>
      <c r="J349" s="62"/>
    </row>
    <row r="350" spans="1:10" s="51" customFormat="1" ht="20.25" x14ac:dyDescent="0.3">
      <c r="A350" s="178"/>
      <c r="B350" s="179"/>
      <c r="C350" s="180"/>
      <c r="D350" s="34" t="s">
        <v>629</v>
      </c>
      <c r="E350" s="31">
        <v>822</v>
      </c>
      <c r="F350" s="140">
        <f t="shared" si="5"/>
        <v>986.4</v>
      </c>
      <c r="G350" s="143"/>
      <c r="H350" s="62"/>
      <c r="I350" s="62"/>
      <c r="J350" s="62"/>
    </row>
    <row r="351" spans="1:10" s="51" customFormat="1" ht="20.25" x14ac:dyDescent="0.3">
      <c r="A351" s="178"/>
      <c r="B351" s="179"/>
      <c r="C351" s="180" t="s">
        <v>630</v>
      </c>
      <c r="D351" s="34" t="s">
        <v>628</v>
      </c>
      <c r="E351" s="31">
        <v>742</v>
      </c>
      <c r="F351" s="140">
        <f t="shared" si="5"/>
        <v>890.4</v>
      </c>
      <c r="G351" s="143"/>
      <c r="H351" s="62"/>
      <c r="I351" s="62"/>
      <c r="J351" s="62"/>
    </row>
    <row r="352" spans="1:10" s="51" customFormat="1" ht="20.25" x14ac:dyDescent="0.3">
      <c r="A352" s="178"/>
      <c r="B352" s="179"/>
      <c r="C352" s="180"/>
      <c r="D352" s="34" t="s">
        <v>629</v>
      </c>
      <c r="E352" s="31">
        <v>822</v>
      </c>
      <c r="F352" s="140">
        <f t="shared" si="5"/>
        <v>986.4</v>
      </c>
      <c r="G352" s="143"/>
      <c r="H352" s="62"/>
      <c r="I352" s="62"/>
      <c r="J352" s="62"/>
    </row>
    <row r="353" spans="1:10" s="51" customFormat="1" ht="20.25" x14ac:dyDescent="0.3">
      <c r="A353" s="178">
        <v>2.9</v>
      </c>
      <c r="B353" s="179" t="s">
        <v>725</v>
      </c>
      <c r="C353" s="180" t="s">
        <v>627</v>
      </c>
      <c r="D353" s="34" t="s">
        <v>628</v>
      </c>
      <c r="E353" s="31">
        <v>740</v>
      </c>
      <c r="F353" s="140">
        <f t="shared" si="5"/>
        <v>888</v>
      </c>
      <c r="G353" s="143"/>
      <c r="H353" s="62"/>
      <c r="I353" s="62"/>
      <c r="J353" s="62"/>
    </row>
    <row r="354" spans="1:10" s="51" customFormat="1" ht="20.25" x14ac:dyDescent="0.3">
      <c r="A354" s="178"/>
      <c r="B354" s="179"/>
      <c r="C354" s="180"/>
      <c r="D354" s="34" t="s">
        <v>629</v>
      </c>
      <c r="E354" s="31">
        <v>820</v>
      </c>
      <c r="F354" s="140">
        <f t="shared" si="5"/>
        <v>984</v>
      </c>
      <c r="G354" s="143"/>
      <c r="H354" s="62"/>
      <c r="I354" s="62"/>
      <c r="J354" s="62"/>
    </row>
    <row r="355" spans="1:10" s="51" customFormat="1" ht="20.25" x14ac:dyDescent="0.3">
      <c r="A355" s="178"/>
      <c r="B355" s="179"/>
      <c r="C355" s="180" t="s">
        <v>630</v>
      </c>
      <c r="D355" s="34" t="s">
        <v>628</v>
      </c>
      <c r="E355" s="31">
        <v>690</v>
      </c>
      <c r="F355" s="140">
        <f t="shared" si="5"/>
        <v>828</v>
      </c>
      <c r="G355" s="143"/>
      <c r="H355" s="62"/>
      <c r="I355" s="62"/>
      <c r="J355" s="62"/>
    </row>
    <row r="356" spans="1:10" s="51" customFormat="1" ht="20.25" x14ac:dyDescent="0.3">
      <c r="A356" s="178"/>
      <c r="B356" s="179"/>
      <c r="C356" s="180"/>
      <c r="D356" s="34" t="s">
        <v>629</v>
      </c>
      <c r="E356" s="31">
        <v>770</v>
      </c>
      <c r="F356" s="140">
        <f t="shared" si="5"/>
        <v>924</v>
      </c>
      <c r="G356" s="143"/>
      <c r="H356" s="62"/>
      <c r="I356" s="62"/>
      <c r="J356" s="62"/>
    </row>
    <row r="357" spans="1:10" s="51" customFormat="1" ht="20.25" x14ac:dyDescent="0.3">
      <c r="A357" s="178">
        <v>2.1</v>
      </c>
      <c r="B357" s="182" t="s">
        <v>726</v>
      </c>
      <c r="C357" s="180" t="s">
        <v>627</v>
      </c>
      <c r="D357" s="34" t="s">
        <v>628</v>
      </c>
      <c r="E357" s="31">
        <v>941</v>
      </c>
      <c r="F357" s="140">
        <f t="shared" si="5"/>
        <v>1129.2</v>
      </c>
      <c r="G357" s="143"/>
      <c r="H357" s="62"/>
      <c r="I357" s="62"/>
      <c r="J357" s="62"/>
    </row>
    <row r="358" spans="1:10" s="51" customFormat="1" ht="20.25" x14ac:dyDescent="0.3">
      <c r="A358" s="178"/>
      <c r="B358" s="182"/>
      <c r="C358" s="180"/>
      <c r="D358" s="34" t="s">
        <v>629</v>
      </c>
      <c r="E358" s="31">
        <v>1021</v>
      </c>
      <c r="F358" s="140">
        <f t="shared" si="5"/>
        <v>1225.2</v>
      </c>
      <c r="G358" s="143"/>
      <c r="H358" s="62"/>
      <c r="I358" s="62"/>
      <c r="J358" s="62"/>
    </row>
    <row r="359" spans="1:10" s="51" customFormat="1" ht="20.25" x14ac:dyDescent="0.3">
      <c r="A359" s="178"/>
      <c r="B359" s="182"/>
      <c r="C359" s="180" t="s">
        <v>630</v>
      </c>
      <c r="D359" s="34" t="s">
        <v>628</v>
      </c>
      <c r="E359" s="31">
        <v>891</v>
      </c>
      <c r="F359" s="140">
        <f t="shared" si="5"/>
        <v>1069.2</v>
      </c>
      <c r="G359" s="143"/>
      <c r="H359" s="62"/>
      <c r="I359" s="62"/>
      <c r="J359" s="62"/>
    </row>
    <row r="360" spans="1:10" s="51" customFormat="1" ht="25.5" customHeight="1" x14ac:dyDescent="0.3">
      <c r="A360" s="178"/>
      <c r="B360" s="182"/>
      <c r="C360" s="180"/>
      <c r="D360" s="34" t="s">
        <v>629</v>
      </c>
      <c r="E360" s="31">
        <v>971</v>
      </c>
      <c r="F360" s="140">
        <f t="shared" si="5"/>
        <v>1165.2</v>
      </c>
      <c r="G360" s="143"/>
      <c r="H360" s="62"/>
      <c r="I360" s="62"/>
      <c r="J360" s="62"/>
    </row>
    <row r="361" spans="1:10" s="51" customFormat="1" ht="20.25" x14ac:dyDescent="0.3">
      <c r="A361" s="178">
        <v>2.11</v>
      </c>
      <c r="B361" s="179" t="s">
        <v>727</v>
      </c>
      <c r="C361" s="180" t="s">
        <v>627</v>
      </c>
      <c r="D361" s="34" t="s">
        <v>628</v>
      </c>
      <c r="E361" s="31">
        <v>917</v>
      </c>
      <c r="F361" s="140">
        <f t="shared" si="5"/>
        <v>1100.3999999999999</v>
      </c>
      <c r="G361" s="143"/>
      <c r="H361" s="62"/>
      <c r="I361" s="62"/>
      <c r="J361" s="62"/>
    </row>
    <row r="362" spans="1:10" s="51" customFormat="1" ht="20.25" x14ac:dyDescent="0.3">
      <c r="A362" s="178"/>
      <c r="B362" s="179"/>
      <c r="C362" s="180"/>
      <c r="D362" s="34" t="s">
        <v>629</v>
      </c>
      <c r="E362" s="31">
        <v>997</v>
      </c>
      <c r="F362" s="140">
        <f t="shared" si="5"/>
        <v>1196.3999999999999</v>
      </c>
      <c r="G362" s="143"/>
      <c r="H362" s="62"/>
      <c r="I362" s="62"/>
      <c r="J362" s="62"/>
    </row>
    <row r="363" spans="1:10" s="51" customFormat="1" ht="20.25" x14ac:dyDescent="0.3">
      <c r="A363" s="178"/>
      <c r="B363" s="179"/>
      <c r="C363" s="180" t="s">
        <v>630</v>
      </c>
      <c r="D363" s="34" t="s">
        <v>628</v>
      </c>
      <c r="E363" s="31">
        <v>917</v>
      </c>
      <c r="F363" s="140">
        <f t="shared" si="5"/>
        <v>1100.3999999999999</v>
      </c>
      <c r="G363" s="143"/>
      <c r="H363" s="62"/>
      <c r="I363" s="62"/>
      <c r="J363" s="62"/>
    </row>
    <row r="364" spans="1:10" s="51" customFormat="1" ht="85.5" customHeight="1" x14ac:dyDescent="0.3">
      <c r="A364" s="178"/>
      <c r="B364" s="179"/>
      <c r="C364" s="180"/>
      <c r="D364" s="34" t="s">
        <v>629</v>
      </c>
      <c r="E364" s="31">
        <v>997</v>
      </c>
      <c r="F364" s="140">
        <f t="shared" si="5"/>
        <v>1196.3999999999999</v>
      </c>
      <c r="G364" s="143"/>
      <c r="H364" s="62"/>
      <c r="I364" s="62"/>
      <c r="J364" s="62"/>
    </row>
    <row r="365" spans="1:10" s="51" customFormat="1" ht="20.25" x14ac:dyDescent="0.3">
      <c r="A365" s="178">
        <v>2.12</v>
      </c>
      <c r="B365" s="179" t="s">
        <v>728</v>
      </c>
      <c r="C365" s="180" t="s">
        <v>627</v>
      </c>
      <c r="D365" s="34" t="s">
        <v>628</v>
      </c>
      <c r="E365" s="31">
        <v>1195</v>
      </c>
      <c r="F365" s="140">
        <f t="shared" si="5"/>
        <v>1434</v>
      </c>
      <c r="G365" s="143"/>
      <c r="H365" s="62"/>
      <c r="I365" s="62"/>
      <c r="J365" s="62"/>
    </row>
    <row r="366" spans="1:10" s="51" customFormat="1" ht="20.25" x14ac:dyDescent="0.3">
      <c r="A366" s="178"/>
      <c r="B366" s="179"/>
      <c r="C366" s="180"/>
      <c r="D366" s="34" t="s">
        <v>629</v>
      </c>
      <c r="E366" s="31">
        <v>1275</v>
      </c>
      <c r="F366" s="140">
        <f t="shared" si="5"/>
        <v>1530</v>
      </c>
      <c r="G366" s="143"/>
      <c r="H366" s="62"/>
      <c r="I366" s="62"/>
      <c r="J366" s="62"/>
    </row>
    <row r="367" spans="1:10" s="51" customFormat="1" ht="20.25" x14ac:dyDescent="0.3">
      <c r="A367" s="178"/>
      <c r="B367" s="179"/>
      <c r="C367" s="180" t="s">
        <v>630</v>
      </c>
      <c r="D367" s="34" t="s">
        <v>628</v>
      </c>
      <c r="E367" s="31">
        <v>1195</v>
      </c>
      <c r="F367" s="140">
        <f t="shared" si="5"/>
        <v>1434</v>
      </c>
      <c r="G367" s="143"/>
      <c r="H367" s="62"/>
      <c r="I367" s="62"/>
      <c r="J367" s="62"/>
    </row>
    <row r="368" spans="1:10" s="51" customFormat="1" ht="18.75" customHeight="1" x14ac:dyDescent="0.3">
      <c r="A368" s="178"/>
      <c r="B368" s="179"/>
      <c r="C368" s="180"/>
      <c r="D368" s="34" t="s">
        <v>629</v>
      </c>
      <c r="E368" s="31">
        <v>1275</v>
      </c>
      <c r="F368" s="140">
        <f t="shared" si="5"/>
        <v>1530</v>
      </c>
      <c r="G368" s="143"/>
      <c r="H368" s="62"/>
      <c r="I368" s="62"/>
      <c r="J368" s="62"/>
    </row>
    <row r="369" spans="1:15" s="51" customFormat="1" ht="20.25" x14ac:dyDescent="0.3">
      <c r="A369" s="178">
        <v>2.13</v>
      </c>
      <c r="B369" s="179" t="s">
        <v>729</v>
      </c>
      <c r="C369" s="180" t="s">
        <v>627</v>
      </c>
      <c r="D369" s="34" t="s">
        <v>628</v>
      </c>
      <c r="E369" s="31">
        <v>775</v>
      </c>
      <c r="F369" s="140">
        <f t="shared" si="5"/>
        <v>930</v>
      </c>
      <c r="G369" s="143"/>
      <c r="H369" s="62"/>
      <c r="I369" s="62"/>
      <c r="J369" s="62"/>
    </row>
    <row r="370" spans="1:15" s="51" customFormat="1" ht="20.25" x14ac:dyDescent="0.3">
      <c r="A370" s="178"/>
      <c r="B370" s="179"/>
      <c r="C370" s="180"/>
      <c r="D370" s="34" t="s">
        <v>629</v>
      </c>
      <c r="E370" s="31">
        <v>855</v>
      </c>
      <c r="F370" s="140">
        <f t="shared" si="5"/>
        <v>1026</v>
      </c>
      <c r="G370" s="143"/>
      <c r="H370" s="62"/>
      <c r="I370" s="62"/>
      <c r="J370" s="62"/>
    </row>
    <row r="371" spans="1:15" s="51" customFormat="1" ht="20.25" x14ac:dyDescent="0.3">
      <c r="A371" s="178"/>
      <c r="B371" s="179"/>
      <c r="C371" s="180" t="s">
        <v>630</v>
      </c>
      <c r="D371" s="34" t="s">
        <v>628</v>
      </c>
      <c r="E371" s="31">
        <v>740</v>
      </c>
      <c r="F371" s="140">
        <f t="shared" si="5"/>
        <v>888</v>
      </c>
      <c r="G371" s="143"/>
      <c r="H371" s="62"/>
      <c r="I371" s="62"/>
      <c r="J371" s="62"/>
    </row>
    <row r="372" spans="1:15" s="51" customFormat="1" ht="20.25" x14ac:dyDescent="0.3">
      <c r="A372" s="178"/>
      <c r="B372" s="179"/>
      <c r="C372" s="180"/>
      <c r="D372" s="34" t="s">
        <v>629</v>
      </c>
      <c r="E372" s="31">
        <v>820</v>
      </c>
      <c r="F372" s="140">
        <f>E372*1.2</f>
        <v>984</v>
      </c>
      <c r="G372" s="143"/>
      <c r="H372" s="62"/>
      <c r="I372" s="62"/>
      <c r="J372" s="62"/>
    </row>
    <row r="373" spans="1:15" s="51" customFormat="1" ht="20.25" x14ac:dyDescent="0.3">
      <c r="A373" s="60">
        <v>3</v>
      </c>
      <c r="B373" s="181" t="s">
        <v>730</v>
      </c>
      <c r="C373" s="181"/>
      <c r="D373" s="181"/>
      <c r="E373" s="181"/>
      <c r="F373" s="147"/>
      <c r="G373" s="145"/>
      <c r="H373" s="62"/>
      <c r="I373" s="62"/>
      <c r="J373" s="62"/>
      <c r="K373" s="71"/>
      <c r="L373" s="71"/>
      <c r="M373" s="71"/>
      <c r="N373" s="71"/>
      <c r="O373" s="71"/>
    </row>
    <row r="374" spans="1:15" s="51" customFormat="1" ht="18" customHeight="1" x14ac:dyDescent="0.3">
      <c r="A374" s="60"/>
      <c r="B374" s="41" t="s">
        <v>731</v>
      </c>
      <c r="C374" s="34" t="s">
        <v>732</v>
      </c>
      <c r="D374" s="175">
        <v>80</v>
      </c>
      <c r="E374" s="175"/>
      <c r="F374" s="140">
        <f>D374*1.2</f>
        <v>96</v>
      </c>
      <c r="G374" s="145"/>
      <c r="H374" s="62"/>
      <c r="I374" s="62"/>
      <c r="J374" s="62"/>
      <c r="K374" s="71"/>
      <c r="L374" s="71"/>
      <c r="M374" s="71"/>
      <c r="N374" s="71"/>
      <c r="O374" s="71"/>
    </row>
    <row r="375" spans="1:15" s="51" customFormat="1" ht="15.75" customHeight="1" x14ac:dyDescent="0.3">
      <c r="A375" s="60"/>
      <c r="B375" s="41" t="s">
        <v>733</v>
      </c>
      <c r="C375" s="34" t="s">
        <v>732</v>
      </c>
      <c r="D375" s="175">
        <v>69</v>
      </c>
      <c r="E375" s="175"/>
      <c r="F375" s="140">
        <f>D375*1.2</f>
        <v>82.8</v>
      </c>
      <c r="G375" s="143"/>
      <c r="H375" s="62"/>
      <c r="I375" s="62"/>
      <c r="J375" s="62"/>
    </row>
    <row r="376" spans="1:15" s="51" customFormat="1" ht="20.25" customHeight="1" x14ac:dyDescent="0.3">
      <c r="A376" s="60"/>
      <c r="B376" s="41" t="s">
        <v>734</v>
      </c>
      <c r="C376" s="34" t="s">
        <v>732</v>
      </c>
      <c r="D376" s="175">
        <v>65</v>
      </c>
      <c r="E376" s="175"/>
      <c r="F376" s="140">
        <f t="shared" ref="F376:F386" si="6">D376*1.2</f>
        <v>78</v>
      </c>
      <c r="G376" s="143"/>
      <c r="H376" s="62"/>
      <c r="I376" s="62"/>
      <c r="J376" s="62"/>
    </row>
    <row r="377" spans="1:15" s="51" customFormat="1" ht="19.5" customHeight="1" x14ac:dyDescent="0.3">
      <c r="A377" s="60"/>
      <c r="B377" s="41" t="s">
        <v>735</v>
      </c>
      <c r="C377" s="34" t="s">
        <v>732</v>
      </c>
      <c r="D377" s="175">
        <v>107</v>
      </c>
      <c r="E377" s="175"/>
      <c r="F377" s="140">
        <f t="shared" si="6"/>
        <v>128.4</v>
      </c>
      <c r="G377" s="143"/>
      <c r="H377" s="62"/>
      <c r="I377" s="62"/>
      <c r="J377" s="62"/>
    </row>
    <row r="378" spans="1:15" s="51" customFormat="1" ht="21.75" customHeight="1" x14ac:dyDescent="0.3">
      <c r="A378" s="60"/>
      <c r="B378" s="41" t="s">
        <v>736</v>
      </c>
      <c r="C378" s="34" t="s">
        <v>732</v>
      </c>
      <c r="D378" s="175">
        <v>56</v>
      </c>
      <c r="E378" s="175"/>
      <c r="F378" s="140">
        <f t="shared" si="6"/>
        <v>67.2</v>
      </c>
      <c r="G378" s="143"/>
      <c r="H378" s="62"/>
      <c r="I378" s="62"/>
      <c r="J378" s="62"/>
    </row>
    <row r="379" spans="1:15" s="51" customFormat="1" ht="20.25" x14ac:dyDescent="0.3">
      <c r="A379" s="60"/>
      <c r="B379" s="41" t="s">
        <v>737</v>
      </c>
      <c r="C379" s="34" t="s">
        <v>732</v>
      </c>
      <c r="D379" s="175">
        <v>61</v>
      </c>
      <c r="E379" s="175"/>
      <c r="F379" s="140">
        <f t="shared" si="6"/>
        <v>73.2</v>
      </c>
      <c r="G379" s="143"/>
      <c r="H379" s="62"/>
      <c r="I379" s="62"/>
      <c r="J379" s="62"/>
    </row>
    <row r="380" spans="1:15" s="51" customFormat="1" ht="18.75" customHeight="1" x14ac:dyDescent="0.3">
      <c r="A380" s="60"/>
      <c r="B380" s="41" t="s">
        <v>738</v>
      </c>
      <c r="C380" s="34" t="s">
        <v>732</v>
      </c>
      <c r="D380" s="175">
        <v>80</v>
      </c>
      <c r="E380" s="175"/>
      <c r="F380" s="140">
        <f t="shared" si="6"/>
        <v>96</v>
      </c>
      <c r="G380" s="143"/>
      <c r="H380" s="62"/>
      <c r="I380" s="62"/>
      <c r="J380" s="62"/>
    </row>
    <row r="381" spans="1:15" s="51" customFormat="1" ht="20.25" customHeight="1" x14ac:dyDescent="0.3">
      <c r="A381" s="60"/>
      <c r="B381" s="41" t="s">
        <v>739</v>
      </c>
      <c r="C381" s="34" t="s">
        <v>732</v>
      </c>
      <c r="D381" s="175">
        <v>58</v>
      </c>
      <c r="E381" s="175"/>
      <c r="F381" s="140">
        <f t="shared" si="6"/>
        <v>69.599999999999994</v>
      </c>
      <c r="G381" s="143"/>
      <c r="H381" s="62"/>
      <c r="I381" s="62"/>
      <c r="J381" s="62"/>
    </row>
    <row r="382" spans="1:15" s="51" customFormat="1" ht="16.5" customHeight="1" x14ac:dyDescent="0.3">
      <c r="A382" s="60"/>
      <c r="B382" s="41" t="s">
        <v>740</v>
      </c>
      <c r="C382" s="34" t="s">
        <v>732</v>
      </c>
      <c r="D382" s="175">
        <v>65</v>
      </c>
      <c r="E382" s="175"/>
      <c r="F382" s="140">
        <f t="shared" si="6"/>
        <v>78</v>
      </c>
      <c r="G382" s="143"/>
      <c r="H382" s="62"/>
      <c r="I382" s="62"/>
      <c r="J382" s="62"/>
    </row>
    <row r="383" spans="1:15" s="51" customFormat="1" ht="16.5" customHeight="1" x14ac:dyDescent="0.3">
      <c r="A383" s="60"/>
      <c r="B383" s="41" t="s">
        <v>741</v>
      </c>
      <c r="C383" s="34" t="s">
        <v>732</v>
      </c>
      <c r="D383" s="175">
        <v>56</v>
      </c>
      <c r="E383" s="175"/>
      <c r="F383" s="140">
        <f t="shared" si="6"/>
        <v>67.2</v>
      </c>
      <c r="G383" s="143"/>
      <c r="H383" s="62"/>
      <c r="I383" s="62"/>
      <c r="J383" s="62"/>
    </row>
    <row r="384" spans="1:15" s="51" customFormat="1" ht="18.75" customHeight="1" x14ac:dyDescent="0.3">
      <c r="A384" s="60"/>
      <c r="B384" s="41" t="s">
        <v>742</v>
      </c>
      <c r="C384" s="34" t="s">
        <v>732</v>
      </c>
      <c r="D384" s="175">
        <v>55</v>
      </c>
      <c r="E384" s="175"/>
      <c r="F384" s="140">
        <f t="shared" si="6"/>
        <v>66</v>
      </c>
      <c r="G384" s="143"/>
      <c r="H384" s="62"/>
      <c r="I384" s="62"/>
      <c r="J384" s="62"/>
    </row>
    <row r="385" spans="1:15" s="51" customFormat="1" ht="15.75" customHeight="1" x14ac:dyDescent="0.3">
      <c r="A385" s="60"/>
      <c r="B385" s="41" t="s">
        <v>743</v>
      </c>
      <c r="C385" s="34" t="s">
        <v>732</v>
      </c>
      <c r="D385" s="175">
        <v>56</v>
      </c>
      <c r="E385" s="175"/>
      <c r="F385" s="140">
        <f t="shared" si="6"/>
        <v>67.2</v>
      </c>
      <c r="G385" s="143"/>
      <c r="H385" s="62"/>
      <c r="I385" s="62"/>
      <c r="J385" s="62"/>
    </row>
    <row r="386" spans="1:15" s="51" customFormat="1" ht="15.75" customHeight="1" x14ac:dyDescent="0.3">
      <c r="A386" s="60"/>
      <c r="B386" s="41" t="s">
        <v>744</v>
      </c>
      <c r="C386" s="34" t="s">
        <v>732</v>
      </c>
      <c r="D386" s="175">
        <v>70</v>
      </c>
      <c r="E386" s="175"/>
      <c r="F386" s="140">
        <f t="shared" si="6"/>
        <v>84</v>
      </c>
      <c r="G386" s="143"/>
      <c r="H386" s="62"/>
      <c r="I386" s="62"/>
      <c r="J386" s="62"/>
    </row>
    <row r="387" spans="1:15" s="51" customFormat="1" ht="14.25" customHeight="1" x14ac:dyDescent="0.3">
      <c r="A387" s="60">
        <v>4</v>
      </c>
      <c r="B387" s="177" t="s">
        <v>745</v>
      </c>
      <c r="C387" s="177"/>
      <c r="D387" s="177"/>
      <c r="E387" s="177"/>
      <c r="F387" s="148"/>
      <c r="G387" s="73"/>
      <c r="H387" s="62"/>
      <c r="I387" s="62"/>
      <c r="J387" s="62"/>
      <c r="K387" s="71"/>
      <c r="L387" s="71"/>
      <c r="M387" s="71"/>
      <c r="N387" s="71"/>
      <c r="O387" s="71"/>
    </row>
    <row r="388" spans="1:15" s="51" customFormat="1" ht="16.5" customHeight="1" x14ac:dyDescent="0.3">
      <c r="A388" s="60"/>
      <c r="B388" s="41" t="s">
        <v>746</v>
      </c>
      <c r="C388" s="34" t="s">
        <v>180</v>
      </c>
      <c r="D388" s="175">
        <v>139</v>
      </c>
      <c r="E388" s="175"/>
      <c r="F388" s="149">
        <f>D388*1.2</f>
        <v>166.79999999999998</v>
      </c>
      <c r="G388" s="74"/>
      <c r="H388" s="62"/>
      <c r="I388" s="62"/>
      <c r="J388" s="62"/>
    </row>
    <row r="389" spans="1:15" s="51" customFormat="1" ht="14.25" customHeight="1" x14ac:dyDescent="0.3">
      <c r="A389" s="60"/>
      <c r="B389" s="41" t="s">
        <v>747</v>
      </c>
      <c r="C389" s="34" t="s">
        <v>180</v>
      </c>
      <c r="D389" s="175">
        <v>84</v>
      </c>
      <c r="E389" s="175"/>
      <c r="F389" s="149">
        <f t="shared" ref="F389:F425" si="7">D389*1.2</f>
        <v>100.8</v>
      </c>
      <c r="G389" s="74"/>
      <c r="H389" s="62"/>
      <c r="I389" s="62"/>
      <c r="J389" s="62"/>
    </row>
    <row r="390" spans="1:15" s="51" customFormat="1" ht="15.75" customHeight="1" x14ac:dyDescent="0.3">
      <c r="A390" s="60"/>
      <c r="B390" s="41" t="s">
        <v>5</v>
      </c>
      <c r="C390" s="34" t="s">
        <v>180</v>
      </c>
      <c r="D390" s="175">
        <v>58</v>
      </c>
      <c r="E390" s="175"/>
      <c r="F390" s="149">
        <f t="shared" si="7"/>
        <v>69.599999999999994</v>
      </c>
      <c r="G390" s="74"/>
      <c r="H390" s="62"/>
      <c r="I390" s="62"/>
      <c r="J390" s="62"/>
    </row>
    <row r="391" spans="1:15" s="51" customFormat="1" ht="15.75" customHeight="1" x14ac:dyDescent="0.3">
      <c r="A391" s="60"/>
      <c r="B391" s="41" t="s">
        <v>748</v>
      </c>
      <c r="C391" s="34" t="s">
        <v>180</v>
      </c>
      <c r="D391" s="175">
        <v>50</v>
      </c>
      <c r="E391" s="175"/>
      <c r="F391" s="149">
        <f t="shared" si="7"/>
        <v>60</v>
      </c>
      <c r="G391" s="74"/>
      <c r="H391" s="62"/>
      <c r="I391" s="62"/>
      <c r="J391" s="62"/>
    </row>
    <row r="392" spans="1:15" s="51" customFormat="1" ht="14.25" customHeight="1" x14ac:dyDescent="0.3">
      <c r="A392" s="60"/>
      <c r="B392" s="41" t="s">
        <v>749</v>
      </c>
      <c r="C392" s="34" t="s">
        <v>180</v>
      </c>
      <c r="D392" s="175">
        <v>100</v>
      </c>
      <c r="E392" s="175"/>
      <c r="F392" s="149">
        <f t="shared" si="7"/>
        <v>120</v>
      </c>
      <c r="G392" s="74"/>
      <c r="H392" s="62"/>
      <c r="I392" s="62"/>
      <c r="J392" s="62"/>
    </row>
    <row r="393" spans="1:15" s="51" customFormat="1" ht="16.5" customHeight="1" x14ac:dyDescent="0.3">
      <c r="A393" s="60"/>
      <c r="B393" s="41" t="s">
        <v>750</v>
      </c>
      <c r="C393" s="34" t="s">
        <v>180</v>
      </c>
      <c r="D393" s="175">
        <v>170</v>
      </c>
      <c r="E393" s="175"/>
      <c r="F393" s="149">
        <f t="shared" si="7"/>
        <v>204</v>
      </c>
      <c r="G393" s="74"/>
      <c r="H393" s="62"/>
      <c r="I393" s="62"/>
      <c r="J393" s="62"/>
    </row>
    <row r="394" spans="1:15" s="51" customFormat="1" ht="16.5" customHeight="1" x14ac:dyDescent="0.3">
      <c r="A394" s="60"/>
      <c r="B394" s="41" t="s">
        <v>751</v>
      </c>
      <c r="C394" s="34" t="s">
        <v>180</v>
      </c>
      <c r="D394" s="175">
        <v>90</v>
      </c>
      <c r="E394" s="175"/>
      <c r="F394" s="149">
        <f t="shared" si="7"/>
        <v>108</v>
      </c>
      <c r="G394" s="74"/>
      <c r="H394" s="62"/>
      <c r="I394" s="62"/>
      <c r="J394" s="62"/>
    </row>
    <row r="395" spans="1:15" s="51" customFormat="1" ht="15" customHeight="1" x14ac:dyDescent="0.3">
      <c r="A395" s="60"/>
      <c r="B395" s="41" t="s">
        <v>752</v>
      </c>
      <c r="C395" s="34" t="s">
        <v>180</v>
      </c>
      <c r="D395" s="175">
        <v>100</v>
      </c>
      <c r="E395" s="175"/>
      <c r="F395" s="149">
        <f t="shared" si="7"/>
        <v>120</v>
      </c>
      <c r="G395" s="74"/>
      <c r="H395" s="62"/>
      <c r="I395" s="62"/>
      <c r="J395" s="62"/>
    </row>
    <row r="396" spans="1:15" s="51" customFormat="1" ht="13.5" customHeight="1" x14ac:dyDescent="0.3">
      <c r="A396" s="60"/>
      <c r="B396" s="41" t="s">
        <v>753</v>
      </c>
      <c r="C396" s="34" t="s">
        <v>180</v>
      </c>
      <c r="D396" s="175">
        <v>278</v>
      </c>
      <c r="E396" s="175"/>
      <c r="F396" s="149">
        <f t="shared" si="7"/>
        <v>333.59999999999997</v>
      </c>
      <c r="G396" s="74"/>
      <c r="H396" s="62"/>
      <c r="I396" s="62"/>
      <c r="J396" s="62"/>
    </row>
    <row r="397" spans="1:15" s="51" customFormat="1" ht="14.25" customHeight="1" x14ac:dyDescent="0.3">
      <c r="A397" s="60"/>
      <c r="B397" s="41" t="s">
        <v>754</v>
      </c>
      <c r="C397" s="34" t="s">
        <v>180</v>
      </c>
      <c r="D397" s="175">
        <v>40</v>
      </c>
      <c r="E397" s="175"/>
      <c r="F397" s="149">
        <f t="shared" si="7"/>
        <v>48</v>
      </c>
      <c r="G397" s="74"/>
      <c r="H397" s="62"/>
      <c r="I397" s="62"/>
      <c r="J397" s="62"/>
    </row>
    <row r="398" spans="1:15" s="51" customFormat="1" ht="15.75" customHeight="1" x14ac:dyDescent="0.3">
      <c r="A398" s="60"/>
      <c r="B398" s="41" t="s">
        <v>755</v>
      </c>
      <c r="C398" s="34" t="s">
        <v>180</v>
      </c>
      <c r="D398" s="175">
        <v>68</v>
      </c>
      <c r="E398" s="175"/>
      <c r="F398" s="149">
        <f t="shared" si="7"/>
        <v>81.599999999999994</v>
      </c>
      <c r="G398" s="74"/>
      <c r="H398" s="62"/>
      <c r="I398" s="62"/>
      <c r="J398" s="62"/>
    </row>
    <row r="399" spans="1:15" s="51" customFormat="1" ht="16.5" customHeight="1" x14ac:dyDescent="0.3">
      <c r="A399" s="60"/>
      <c r="B399" s="41" t="s">
        <v>756</v>
      </c>
      <c r="C399" s="34" t="s">
        <v>180</v>
      </c>
      <c r="D399" s="175">
        <v>87</v>
      </c>
      <c r="E399" s="175"/>
      <c r="F399" s="149">
        <f t="shared" si="7"/>
        <v>104.39999999999999</v>
      </c>
      <c r="G399" s="74"/>
      <c r="H399" s="62"/>
      <c r="I399" s="62"/>
      <c r="J399" s="62"/>
    </row>
    <row r="400" spans="1:15" s="51" customFormat="1" ht="15.75" customHeight="1" x14ac:dyDescent="0.3">
      <c r="A400" s="60"/>
      <c r="B400" s="41" t="s">
        <v>757</v>
      </c>
      <c r="C400" s="34" t="s">
        <v>180</v>
      </c>
      <c r="D400" s="175">
        <v>87</v>
      </c>
      <c r="E400" s="175"/>
      <c r="F400" s="149">
        <f t="shared" si="7"/>
        <v>104.39999999999999</v>
      </c>
      <c r="G400" s="74"/>
      <c r="H400" s="62"/>
      <c r="I400" s="62"/>
      <c r="J400" s="62"/>
    </row>
    <row r="401" spans="1:10" s="51" customFormat="1" ht="14.25" customHeight="1" x14ac:dyDescent="0.3">
      <c r="A401" s="60"/>
      <c r="B401" s="41" t="s">
        <v>571</v>
      </c>
      <c r="C401" s="34" t="s">
        <v>180</v>
      </c>
      <c r="D401" s="175">
        <v>110</v>
      </c>
      <c r="E401" s="175"/>
      <c r="F401" s="149">
        <f t="shared" si="7"/>
        <v>132</v>
      </c>
      <c r="G401" s="74"/>
      <c r="H401" s="62"/>
      <c r="I401" s="62"/>
      <c r="J401" s="62"/>
    </row>
    <row r="402" spans="1:10" s="51" customFormat="1" ht="14.25" customHeight="1" x14ac:dyDescent="0.3">
      <c r="A402" s="60"/>
      <c r="B402" s="41" t="s">
        <v>573</v>
      </c>
      <c r="C402" s="34" t="s">
        <v>180</v>
      </c>
      <c r="D402" s="175">
        <v>107</v>
      </c>
      <c r="E402" s="175"/>
      <c r="F402" s="149">
        <f t="shared" si="7"/>
        <v>128.4</v>
      </c>
      <c r="G402" s="74"/>
      <c r="H402" s="62"/>
      <c r="I402" s="62"/>
      <c r="J402" s="62"/>
    </row>
    <row r="403" spans="1:10" s="51" customFormat="1" ht="17.25" customHeight="1" x14ac:dyDescent="0.3">
      <c r="A403" s="60"/>
      <c r="B403" s="41" t="s">
        <v>215</v>
      </c>
      <c r="C403" s="34" t="s">
        <v>180</v>
      </c>
      <c r="D403" s="175">
        <v>180</v>
      </c>
      <c r="E403" s="175"/>
      <c r="F403" s="149">
        <f t="shared" si="7"/>
        <v>216</v>
      </c>
      <c r="G403" s="74"/>
      <c r="H403" s="62"/>
      <c r="I403" s="62"/>
      <c r="J403" s="62"/>
    </row>
    <row r="404" spans="1:10" s="51" customFormat="1" ht="15" customHeight="1" x14ac:dyDescent="0.3">
      <c r="A404" s="60"/>
      <c r="B404" s="41" t="s">
        <v>758</v>
      </c>
      <c r="C404" s="34" t="s">
        <v>180</v>
      </c>
      <c r="D404" s="175">
        <v>40</v>
      </c>
      <c r="E404" s="175"/>
      <c r="F404" s="149">
        <f t="shared" si="7"/>
        <v>48</v>
      </c>
      <c r="G404" s="74"/>
      <c r="H404" s="62"/>
      <c r="I404" s="62"/>
      <c r="J404" s="62"/>
    </row>
    <row r="405" spans="1:10" s="51" customFormat="1" ht="16.5" customHeight="1" x14ac:dyDescent="0.3">
      <c r="A405" s="60"/>
      <c r="B405" s="41" t="s">
        <v>759</v>
      </c>
      <c r="C405" s="34" t="s">
        <v>180</v>
      </c>
      <c r="D405" s="175">
        <v>96</v>
      </c>
      <c r="E405" s="175"/>
      <c r="F405" s="149">
        <f t="shared" si="7"/>
        <v>115.19999999999999</v>
      </c>
      <c r="G405" s="74"/>
      <c r="H405" s="62"/>
      <c r="I405" s="62"/>
      <c r="J405" s="62"/>
    </row>
    <row r="406" spans="1:10" s="51" customFormat="1" ht="14.25" customHeight="1" x14ac:dyDescent="0.3">
      <c r="A406" s="60"/>
      <c r="B406" s="41" t="s">
        <v>197</v>
      </c>
      <c r="C406" s="34" t="s">
        <v>180</v>
      </c>
      <c r="D406" s="175">
        <v>96</v>
      </c>
      <c r="E406" s="175"/>
      <c r="F406" s="149">
        <f t="shared" si="7"/>
        <v>115.19999999999999</v>
      </c>
      <c r="G406" s="74"/>
      <c r="H406" s="62"/>
      <c r="I406" s="62"/>
      <c r="J406" s="62"/>
    </row>
    <row r="407" spans="1:10" s="51" customFormat="1" ht="17.25" customHeight="1" x14ac:dyDescent="0.3">
      <c r="A407" s="60"/>
      <c r="B407" s="41" t="s">
        <v>760</v>
      </c>
      <c r="C407" s="34" t="s">
        <v>180</v>
      </c>
      <c r="D407" s="175">
        <v>46</v>
      </c>
      <c r="E407" s="175"/>
      <c r="F407" s="149">
        <f t="shared" si="7"/>
        <v>55.199999999999996</v>
      </c>
      <c r="G407" s="74"/>
      <c r="H407" s="62"/>
      <c r="I407" s="62"/>
      <c r="J407" s="62"/>
    </row>
    <row r="408" spans="1:10" s="51" customFormat="1" ht="15" customHeight="1" x14ac:dyDescent="0.3">
      <c r="A408" s="60"/>
      <c r="B408" s="41" t="s">
        <v>761</v>
      </c>
      <c r="C408" s="34" t="s">
        <v>180</v>
      </c>
      <c r="D408" s="175">
        <v>134</v>
      </c>
      <c r="E408" s="175"/>
      <c r="F408" s="149">
        <f t="shared" si="7"/>
        <v>160.79999999999998</v>
      </c>
      <c r="G408" s="74"/>
      <c r="H408" s="62"/>
      <c r="I408" s="62"/>
      <c r="J408" s="62"/>
    </row>
    <row r="409" spans="1:10" s="51" customFormat="1" ht="14.25" customHeight="1" x14ac:dyDescent="0.3">
      <c r="A409" s="60"/>
      <c r="B409" s="75" t="s">
        <v>762</v>
      </c>
      <c r="C409" s="34" t="s">
        <v>180</v>
      </c>
      <c r="D409" s="175">
        <v>207</v>
      </c>
      <c r="E409" s="175"/>
      <c r="F409" s="149">
        <f t="shared" si="7"/>
        <v>248.39999999999998</v>
      </c>
      <c r="G409" s="74"/>
      <c r="H409" s="62"/>
      <c r="I409" s="62"/>
      <c r="J409" s="62"/>
    </row>
    <row r="410" spans="1:10" s="51" customFormat="1" ht="16.5" customHeight="1" x14ac:dyDescent="0.3">
      <c r="A410" s="60"/>
      <c r="B410" s="75" t="s">
        <v>763</v>
      </c>
      <c r="C410" s="34" t="s">
        <v>180</v>
      </c>
      <c r="D410" s="175">
        <v>207</v>
      </c>
      <c r="E410" s="175"/>
      <c r="F410" s="149">
        <f t="shared" si="7"/>
        <v>248.39999999999998</v>
      </c>
      <c r="G410" s="74"/>
      <c r="H410" s="62"/>
      <c r="I410" s="62"/>
      <c r="J410" s="62"/>
    </row>
    <row r="411" spans="1:10" s="51" customFormat="1" ht="18.75" customHeight="1" x14ac:dyDescent="0.3">
      <c r="A411" s="60"/>
      <c r="B411" s="41" t="s">
        <v>305</v>
      </c>
      <c r="C411" s="34" t="s">
        <v>180</v>
      </c>
      <c r="D411" s="175">
        <v>201</v>
      </c>
      <c r="E411" s="175"/>
      <c r="F411" s="149">
        <f t="shared" si="7"/>
        <v>241.2</v>
      </c>
      <c r="G411" s="74"/>
      <c r="H411" s="62"/>
      <c r="I411" s="62"/>
      <c r="J411" s="62"/>
    </row>
    <row r="412" spans="1:10" s="51" customFormat="1" ht="15" customHeight="1" x14ac:dyDescent="0.3">
      <c r="A412" s="60"/>
      <c r="B412" s="41" t="s">
        <v>764</v>
      </c>
      <c r="C412" s="34" t="s">
        <v>180</v>
      </c>
      <c r="D412" s="175">
        <v>24</v>
      </c>
      <c r="E412" s="175"/>
      <c r="F412" s="149">
        <f t="shared" si="7"/>
        <v>28.799999999999997</v>
      </c>
      <c r="G412" s="74"/>
      <c r="H412" s="62"/>
      <c r="I412" s="62"/>
      <c r="J412" s="62"/>
    </row>
    <row r="413" spans="1:10" s="51" customFormat="1" ht="15.75" customHeight="1" x14ac:dyDescent="0.3">
      <c r="A413" s="60"/>
      <c r="B413" s="41" t="s">
        <v>765</v>
      </c>
      <c r="C413" s="34" t="s">
        <v>180</v>
      </c>
      <c r="D413" s="175">
        <v>40</v>
      </c>
      <c r="E413" s="175"/>
      <c r="F413" s="149">
        <f t="shared" si="7"/>
        <v>48</v>
      </c>
      <c r="G413" s="74"/>
      <c r="H413" s="62"/>
      <c r="I413" s="62"/>
      <c r="J413" s="62"/>
    </row>
    <row r="414" spans="1:10" s="51" customFormat="1" ht="15.75" customHeight="1" x14ac:dyDescent="0.3">
      <c r="A414" s="60"/>
      <c r="B414" s="41" t="s">
        <v>766</v>
      </c>
      <c r="C414" s="34" t="s">
        <v>180</v>
      </c>
      <c r="D414" s="175">
        <v>40</v>
      </c>
      <c r="E414" s="175"/>
      <c r="F414" s="149">
        <f t="shared" si="7"/>
        <v>48</v>
      </c>
      <c r="G414" s="74"/>
      <c r="H414" s="62"/>
      <c r="I414" s="62"/>
      <c r="J414" s="62"/>
    </row>
    <row r="415" spans="1:10" s="51" customFormat="1" ht="13.5" customHeight="1" x14ac:dyDescent="0.3">
      <c r="A415" s="60"/>
      <c r="B415" s="41" t="s">
        <v>767</v>
      </c>
      <c r="C415" s="34" t="s">
        <v>180</v>
      </c>
      <c r="D415" s="175">
        <v>24</v>
      </c>
      <c r="E415" s="175"/>
      <c r="F415" s="149">
        <f t="shared" si="7"/>
        <v>28.799999999999997</v>
      </c>
      <c r="G415" s="74"/>
      <c r="H415" s="62"/>
      <c r="I415" s="62"/>
      <c r="J415" s="62"/>
    </row>
    <row r="416" spans="1:10" s="51" customFormat="1" ht="14.25" customHeight="1" x14ac:dyDescent="0.3">
      <c r="A416" s="60"/>
      <c r="B416" s="41" t="s">
        <v>768</v>
      </c>
      <c r="C416" s="34" t="s">
        <v>180</v>
      </c>
      <c r="D416" s="175">
        <v>81</v>
      </c>
      <c r="E416" s="175"/>
      <c r="F416" s="149">
        <f t="shared" si="7"/>
        <v>97.2</v>
      </c>
      <c r="G416" s="74"/>
      <c r="H416" s="62"/>
      <c r="I416" s="62"/>
      <c r="J416" s="62"/>
    </row>
    <row r="417" spans="1:10" s="51" customFormat="1" ht="17.25" customHeight="1" x14ac:dyDescent="0.3">
      <c r="A417" s="60"/>
      <c r="B417" s="41" t="s">
        <v>769</v>
      </c>
      <c r="C417" s="34" t="s">
        <v>180</v>
      </c>
      <c r="D417" s="175">
        <v>24</v>
      </c>
      <c r="E417" s="175"/>
      <c r="F417" s="149">
        <f t="shared" si="7"/>
        <v>28.799999999999997</v>
      </c>
      <c r="G417" s="74"/>
      <c r="H417" s="62"/>
      <c r="I417" s="62"/>
      <c r="J417" s="62"/>
    </row>
    <row r="418" spans="1:10" s="51" customFormat="1" ht="13.5" customHeight="1" x14ac:dyDescent="0.3">
      <c r="A418" s="60"/>
      <c r="B418" s="41" t="s">
        <v>770</v>
      </c>
      <c r="C418" s="34" t="s">
        <v>180</v>
      </c>
      <c r="D418" s="175">
        <v>40</v>
      </c>
      <c r="E418" s="175"/>
      <c r="F418" s="149">
        <f t="shared" si="7"/>
        <v>48</v>
      </c>
      <c r="G418" s="74"/>
      <c r="H418" s="62"/>
      <c r="I418" s="62"/>
      <c r="J418" s="62"/>
    </row>
    <row r="419" spans="1:10" s="51" customFormat="1" ht="16.5" customHeight="1" x14ac:dyDescent="0.3">
      <c r="A419" s="60"/>
      <c r="B419" s="41" t="s">
        <v>771</v>
      </c>
      <c r="C419" s="34" t="s">
        <v>180</v>
      </c>
      <c r="D419" s="175">
        <v>63</v>
      </c>
      <c r="E419" s="175"/>
      <c r="F419" s="149">
        <f t="shared" si="7"/>
        <v>75.599999999999994</v>
      </c>
      <c r="G419" s="74"/>
      <c r="H419" s="62"/>
      <c r="I419" s="62"/>
      <c r="J419" s="62"/>
    </row>
    <row r="420" spans="1:10" s="51" customFormat="1" ht="16.5" customHeight="1" x14ac:dyDescent="0.3">
      <c r="A420" s="60"/>
      <c r="B420" s="41" t="s">
        <v>772</v>
      </c>
      <c r="C420" s="34" t="s">
        <v>180</v>
      </c>
      <c r="D420" s="175">
        <v>40</v>
      </c>
      <c r="E420" s="175"/>
      <c r="F420" s="149">
        <f t="shared" si="7"/>
        <v>48</v>
      </c>
      <c r="G420" s="74"/>
      <c r="H420" s="62"/>
      <c r="I420" s="62"/>
      <c r="J420" s="62"/>
    </row>
    <row r="421" spans="1:10" s="51" customFormat="1" ht="18" customHeight="1" x14ac:dyDescent="0.3">
      <c r="A421" s="60"/>
      <c r="B421" s="41" t="s">
        <v>773</v>
      </c>
      <c r="C421" s="34" t="s">
        <v>180</v>
      </c>
      <c r="D421" s="175">
        <v>72</v>
      </c>
      <c r="E421" s="175"/>
      <c r="F421" s="149">
        <f t="shared" si="7"/>
        <v>86.399999999999991</v>
      </c>
      <c r="G421" s="74"/>
      <c r="H421" s="62"/>
      <c r="I421" s="62"/>
      <c r="J421" s="62"/>
    </row>
    <row r="422" spans="1:10" s="51" customFormat="1" ht="18.75" customHeight="1" x14ac:dyDescent="0.3">
      <c r="A422" s="60"/>
      <c r="B422" s="41" t="s">
        <v>774</v>
      </c>
      <c r="C422" s="34" t="s">
        <v>180</v>
      </c>
      <c r="D422" s="175">
        <v>40</v>
      </c>
      <c r="E422" s="175"/>
      <c r="F422" s="149">
        <f t="shared" si="7"/>
        <v>48</v>
      </c>
      <c r="G422" s="74"/>
      <c r="H422" s="62"/>
      <c r="I422" s="62"/>
      <c r="J422" s="62"/>
    </row>
    <row r="423" spans="1:10" s="51" customFormat="1" ht="18" customHeight="1" x14ac:dyDescent="0.3">
      <c r="A423" s="60"/>
      <c r="B423" s="41" t="s">
        <v>775</v>
      </c>
      <c r="C423" s="34" t="s">
        <v>180</v>
      </c>
      <c r="D423" s="175">
        <v>40</v>
      </c>
      <c r="E423" s="175"/>
      <c r="F423" s="149">
        <f t="shared" si="7"/>
        <v>48</v>
      </c>
      <c r="G423" s="74"/>
      <c r="H423" s="62"/>
      <c r="I423" s="62"/>
      <c r="J423" s="62"/>
    </row>
    <row r="424" spans="1:10" s="51" customFormat="1" ht="21" customHeight="1" x14ac:dyDescent="0.3">
      <c r="A424" s="60"/>
      <c r="B424" s="41" t="s">
        <v>776</v>
      </c>
      <c r="C424" s="34" t="s">
        <v>180</v>
      </c>
      <c r="D424" s="175">
        <v>45</v>
      </c>
      <c r="E424" s="175"/>
      <c r="F424" s="149">
        <f t="shared" si="7"/>
        <v>54</v>
      </c>
      <c r="G424" s="74"/>
      <c r="H424" s="62"/>
      <c r="I424" s="62"/>
      <c r="J424" s="62"/>
    </row>
    <row r="425" spans="1:10" s="51" customFormat="1" ht="18.75" customHeight="1" x14ac:dyDescent="0.3">
      <c r="A425" s="60"/>
      <c r="B425" s="41" t="s">
        <v>777</v>
      </c>
      <c r="C425" s="34" t="s">
        <v>180</v>
      </c>
      <c r="D425" s="175">
        <v>40</v>
      </c>
      <c r="E425" s="175"/>
      <c r="F425" s="149">
        <f t="shared" si="7"/>
        <v>48</v>
      </c>
      <c r="G425" s="74"/>
      <c r="H425" s="62"/>
      <c r="I425" s="62"/>
      <c r="J425" s="62"/>
    </row>
    <row r="426" spans="1:10" s="51" customFormat="1" ht="30.75" customHeight="1" x14ac:dyDescent="0.3">
      <c r="A426" s="76"/>
      <c r="B426" s="77"/>
      <c r="C426" s="78"/>
      <c r="D426" s="74"/>
      <c r="E426" s="74"/>
      <c r="F426" s="79"/>
      <c r="G426" s="74"/>
      <c r="H426" s="62"/>
      <c r="I426" s="62"/>
      <c r="J426" s="62"/>
    </row>
    <row r="427" spans="1:10" x14ac:dyDescent="0.25">
      <c r="A427" s="57" t="s">
        <v>778</v>
      </c>
      <c r="B427" s="57"/>
      <c r="C427" s="57"/>
      <c r="D427" s="57"/>
      <c r="E427" s="57"/>
      <c r="F427" s="57"/>
    </row>
    <row r="428" spans="1:10" x14ac:dyDescent="0.25">
      <c r="A428" s="176" t="s">
        <v>779</v>
      </c>
      <c r="B428" s="176"/>
      <c r="C428" s="176"/>
      <c r="D428" s="176"/>
      <c r="E428" s="176"/>
      <c r="F428" s="176"/>
    </row>
    <row r="429" spans="1:10" ht="30.75" customHeight="1" x14ac:dyDescent="0.25">
      <c r="A429" s="173" t="s">
        <v>780</v>
      </c>
      <c r="B429" s="173"/>
      <c r="C429" s="173"/>
      <c r="D429" s="173"/>
      <c r="E429" s="173"/>
      <c r="F429" s="173"/>
    </row>
    <row r="430" spans="1:10" ht="27" customHeight="1" x14ac:dyDescent="0.25">
      <c r="A430" s="173" t="s">
        <v>781</v>
      </c>
      <c r="B430" s="173"/>
      <c r="C430" s="173"/>
      <c r="D430" s="173"/>
      <c r="E430" s="173"/>
      <c r="F430" s="173"/>
    </row>
    <row r="431" spans="1:10" ht="48.75" customHeight="1" x14ac:dyDescent="0.25">
      <c r="A431" s="173" t="s">
        <v>782</v>
      </c>
      <c r="B431" s="173"/>
      <c r="C431" s="173"/>
      <c r="D431" s="173"/>
      <c r="E431" s="173"/>
      <c r="F431" s="173"/>
    </row>
    <row r="432" spans="1:10" ht="106.5" customHeight="1" x14ac:dyDescent="0.25">
      <c r="A432" s="173" t="s">
        <v>783</v>
      </c>
      <c r="B432" s="173"/>
      <c r="C432" s="173"/>
      <c r="D432" s="173"/>
      <c r="E432" s="173"/>
      <c r="F432" s="173"/>
    </row>
    <row r="433" spans="1:6" ht="30" customHeight="1" x14ac:dyDescent="0.25">
      <c r="A433" s="173" t="s">
        <v>784</v>
      </c>
      <c r="B433" s="173"/>
      <c r="C433" s="173"/>
      <c r="D433" s="173"/>
      <c r="E433" s="173"/>
      <c r="F433" s="173"/>
    </row>
    <row r="434" spans="1:6" ht="13.5" customHeight="1" x14ac:dyDescent="0.25">
      <c r="A434" s="174"/>
      <c r="B434" s="174"/>
      <c r="C434" s="174"/>
      <c r="D434" s="174"/>
      <c r="E434" s="174"/>
      <c r="F434" s="174"/>
    </row>
    <row r="435" spans="1:6" ht="15.75" hidden="1" x14ac:dyDescent="0.25">
      <c r="E435" s="80">
        <v>80</v>
      </c>
      <c r="F435" s="80"/>
    </row>
  </sheetData>
  <mergeCells count="420">
    <mergeCell ref="A3:F3"/>
    <mergeCell ref="A4:F4"/>
    <mergeCell ref="A5:F5"/>
    <mergeCell ref="A6:F6"/>
    <mergeCell ref="A12:A15"/>
    <mergeCell ref="B12:B15"/>
    <mergeCell ref="C12:C13"/>
    <mergeCell ref="C14:C15"/>
    <mergeCell ref="A16:A19"/>
    <mergeCell ref="C16:C17"/>
    <mergeCell ref="B17:B19"/>
    <mergeCell ref="C18:C19"/>
    <mergeCell ref="A8:F8"/>
    <mergeCell ref="A9:F9"/>
    <mergeCell ref="A28:A31"/>
    <mergeCell ref="B28:B31"/>
    <mergeCell ref="C28:C29"/>
    <mergeCell ref="C30:C31"/>
    <mergeCell ref="A32:A35"/>
    <mergeCell ref="B32:B35"/>
    <mergeCell ref="C32:C33"/>
    <mergeCell ref="C34:C35"/>
    <mergeCell ref="A20:A23"/>
    <mergeCell ref="B20:B23"/>
    <mergeCell ref="C20:C21"/>
    <mergeCell ref="C22:C23"/>
    <mergeCell ref="A24:A27"/>
    <mergeCell ref="B24:B27"/>
    <mergeCell ref="C24:C25"/>
    <mergeCell ref="C26:C27"/>
    <mergeCell ref="A44:A47"/>
    <mergeCell ref="B44:B47"/>
    <mergeCell ref="C44:C45"/>
    <mergeCell ref="C46:C47"/>
    <mergeCell ref="A48:A51"/>
    <mergeCell ref="B48:B51"/>
    <mergeCell ref="C48:C49"/>
    <mergeCell ref="C50:C51"/>
    <mergeCell ref="A36:A39"/>
    <mergeCell ref="B36:B39"/>
    <mergeCell ref="C36:C37"/>
    <mergeCell ref="C38:C39"/>
    <mergeCell ref="A40:A43"/>
    <mergeCell ref="B40:B43"/>
    <mergeCell ref="C40:C41"/>
    <mergeCell ref="C42:C43"/>
    <mergeCell ref="A60:A63"/>
    <mergeCell ref="B60:B63"/>
    <mergeCell ref="C60:C61"/>
    <mergeCell ref="C62:C63"/>
    <mergeCell ref="A64:A67"/>
    <mergeCell ref="B64:B67"/>
    <mergeCell ref="C64:C65"/>
    <mergeCell ref="C66:C67"/>
    <mergeCell ref="A52:A55"/>
    <mergeCell ref="B52:B55"/>
    <mergeCell ref="C52:C53"/>
    <mergeCell ref="C54:C55"/>
    <mergeCell ref="A56:A59"/>
    <mergeCell ref="B56:B59"/>
    <mergeCell ref="C56:C57"/>
    <mergeCell ref="C58:C59"/>
    <mergeCell ref="A76:A79"/>
    <mergeCell ref="B76:B79"/>
    <mergeCell ref="C76:C77"/>
    <mergeCell ref="C78:C79"/>
    <mergeCell ref="A80:A83"/>
    <mergeCell ref="B80:B83"/>
    <mergeCell ref="C80:C81"/>
    <mergeCell ref="C82:C83"/>
    <mergeCell ref="A68:A75"/>
    <mergeCell ref="B68:B75"/>
    <mergeCell ref="C68:C69"/>
    <mergeCell ref="C70:C71"/>
    <mergeCell ref="C72:C73"/>
    <mergeCell ref="C74:C75"/>
    <mergeCell ref="A92:A95"/>
    <mergeCell ref="B92:B95"/>
    <mergeCell ref="C92:C93"/>
    <mergeCell ref="C94:C95"/>
    <mergeCell ref="A96:A99"/>
    <mergeCell ref="B96:B99"/>
    <mergeCell ref="C96:C97"/>
    <mergeCell ref="C98:C99"/>
    <mergeCell ref="A84:A87"/>
    <mergeCell ref="B84:B87"/>
    <mergeCell ref="C84:C85"/>
    <mergeCell ref="C86:C87"/>
    <mergeCell ref="A88:A91"/>
    <mergeCell ref="B88:B91"/>
    <mergeCell ref="C88:C89"/>
    <mergeCell ref="C90:C91"/>
    <mergeCell ref="A108:A111"/>
    <mergeCell ref="B108:B111"/>
    <mergeCell ref="C108:C109"/>
    <mergeCell ref="C110:C111"/>
    <mergeCell ref="A112:A115"/>
    <mergeCell ref="B112:B115"/>
    <mergeCell ref="C112:C113"/>
    <mergeCell ref="C114:C115"/>
    <mergeCell ref="A100:A107"/>
    <mergeCell ref="B100:B107"/>
    <mergeCell ref="C100:C101"/>
    <mergeCell ref="C102:C103"/>
    <mergeCell ref="C104:C105"/>
    <mergeCell ref="C106:C107"/>
    <mergeCell ref="A124:A127"/>
    <mergeCell ref="B124:B127"/>
    <mergeCell ref="C124:C125"/>
    <mergeCell ref="C126:C127"/>
    <mergeCell ref="A128:A131"/>
    <mergeCell ref="B128:B131"/>
    <mergeCell ref="C128:C129"/>
    <mergeCell ref="C130:C131"/>
    <mergeCell ref="A116:A119"/>
    <mergeCell ref="B116:B119"/>
    <mergeCell ref="C116:C117"/>
    <mergeCell ref="C118:C119"/>
    <mergeCell ref="A120:A123"/>
    <mergeCell ref="B120:B123"/>
    <mergeCell ref="C120:C121"/>
    <mergeCell ref="C122:C123"/>
    <mergeCell ref="A140:A143"/>
    <mergeCell ref="B140:B143"/>
    <mergeCell ref="C140:C141"/>
    <mergeCell ref="C142:C143"/>
    <mergeCell ref="A144:A147"/>
    <mergeCell ref="B144:B147"/>
    <mergeCell ref="C144:C145"/>
    <mergeCell ref="C146:C147"/>
    <mergeCell ref="A132:A135"/>
    <mergeCell ref="B132:B135"/>
    <mergeCell ref="C132:C133"/>
    <mergeCell ref="C134:C135"/>
    <mergeCell ref="A136:A139"/>
    <mergeCell ref="B136:B139"/>
    <mergeCell ref="C136:C137"/>
    <mergeCell ref="C138:C139"/>
    <mergeCell ref="A156:A159"/>
    <mergeCell ref="B156:B159"/>
    <mergeCell ref="C156:C157"/>
    <mergeCell ref="C158:C159"/>
    <mergeCell ref="A160:A163"/>
    <mergeCell ref="B160:B163"/>
    <mergeCell ref="C160:C161"/>
    <mergeCell ref="C162:C163"/>
    <mergeCell ref="A148:A151"/>
    <mergeCell ref="B148:B151"/>
    <mergeCell ref="C148:C149"/>
    <mergeCell ref="C150:C151"/>
    <mergeCell ref="A152:A155"/>
    <mergeCell ref="B152:B155"/>
    <mergeCell ref="C152:C153"/>
    <mergeCell ref="C154:C155"/>
    <mergeCell ref="A172:A175"/>
    <mergeCell ref="B172:B175"/>
    <mergeCell ref="C172:C173"/>
    <mergeCell ref="C174:C175"/>
    <mergeCell ref="A176:A179"/>
    <mergeCell ref="B176:B179"/>
    <mergeCell ref="C176:C177"/>
    <mergeCell ref="C178:C179"/>
    <mergeCell ref="A164:A167"/>
    <mergeCell ref="B164:B167"/>
    <mergeCell ref="C164:C165"/>
    <mergeCell ref="C166:C167"/>
    <mergeCell ref="A168:A171"/>
    <mergeCell ref="B168:B171"/>
    <mergeCell ref="C168:C169"/>
    <mergeCell ref="C170:C171"/>
    <mergeCell ref="A188:A191"/>
    <mergeCell ref="B188:B191"/>
    <mergeCell ref="C188:C189"/>
    <mergeCell ref="C190:C191"/>
    <mergeCell ref="A192:A195"/>
    <mergeCell ref="B192:B195"/>
    <mergeCell ref="C192:C193"/>
    <mergeCell ref="C194:C195"/>
    <mergeCell ref="A180:A183"/>
    <mergeCell ref="B180:B183"/>
    <mergeCell ref="C180:C181"/>
    <mergeCell ref="C182:C183"/>
    <mergeCell ref="A184:A187"/>
    <mergeCell ref="B184:B187"/>
    <mergeCell ref="C184:C185"/>
    <mergeCell ref="C186:C187"/>
    <mergeCell ref="A204:A207"/>
    <mergeCell ref="B204:B207"/>
    <mergeCell ref="C204:C205"/>
    <mergeCell ref="C206:C207"/>
    <mergeCell ref="A208:A211"/>
    <mergeCell ref="B208:B211"/>
    <mergeCell ref="C208:C209"/>
    <mergeCell ref="C210:C211"/>
    <mergeCell ref="A196:A199"/>
    <mergeCell ref="B196:B199"/>
    <mergeCell ref="C196:C197"/>
    <mergeCell ref="C198:C199"/>
    <mergeCell ref="A200:A203"/>
    <mergeCell ref="B200:B203"/>
    <mergeCell ref="C200:C201"/>
    <mergeCell ref="C202:C203"/>
    <mergeCell ref="A220:A223"/>
    <mergeCell ref="B220:B223"/>
    <mergeCell ref="C220:C221"/>
    <mergeCell ref="C222:C223"/>
    <mergeCell ref="A224:A227"/>
    <mergeCell ref="B224:B227"/>
    <mergeCell ref="C224:C225"/>
    <mergeCell ref="C226:C227"/>
    <mergeCell ref="A212:A215"/>
    <mergeCell ref="B212:B215"/>
    <mergeCell ref="C212:C213"/>
    <mergeCell ref="C214:C215"/>
    <mergeCell ref="A216:A219"/>
    <mergeCell ref="B216:B219"/>
    <mergeCell ref="C216:C217"/>
    <mergeCell ref="C218:C219"/>
    <mergeCell ref="A236:A239"/>
    <mergeCell ref="B236:B239"/>
    <mergeCell ref="C236:C237"/>
    <mergeCell ref="C238:C239"/>
    <mergeCell ref="A240:A243"/>
    <mergeCell ref="B240:B243"/>
    <mergeCell ref="C240:C241"/>
    <mergeCell ref="C242:C243"/>
    <mergeCell ref="A228:A231"/>
    <mergeCell ref="B228:B231"/>
    <mergeCell ref="C228:C229"/>
    <mergeCell ref="C230:C231"/>
    <mergeCell ref="A232:A235"/>
    <mergeCell ref="B232:B235"/>
    <mergeCell ref="C232:C233"/>
    <mergeCell ref="C234:C235"/>
    <mergeCell ref="A256:A259"/>
    <mergeCell ref="B256:B259"/>
    <mergeCell ref="C256:C257"/>
    <mergeCell ref="C258:C259"/>
    <mergeCell ref="A260:A263"/>
    <mergeCell ref="B260:B263"/>
    <mergeCell ref="C260:C261"/>
    <mergeCell ref="C262:C263"/>
    <mergeCell ref="A244:A247"/>
    <mergeCell ref="B244:B247"/>
    <mergeCell ref="C244:C245"/>
    <mergeCell ref="C246:C247"/>
    <mergeCell ref="A248:A255"/>
    <mergeCell ref="B248:B255"/>
    <mergeCell ref="C248:C249"/>
    <mergeCell ref="C250:C251"/>
    <mergeCell ref="C252:C253"/>
    <mergeCell ref="C254:C255"/>
    <mergeCell ref="A272:A275"/>
    <mergeCell ref="B272:B275"/>
    <mergeCell ref="C272:C273"/>
    <mergeCell ref="C274:C275"/>
    <mergeCell ref="A276:A279"/>
    <mergeCell ref="B276:B279"/>
    <mergeCell ref="C276:C277"/>
    <mergeCell ref="C278:C279"/>
    <mergeCell ref="A264:A267"/>
    <mergeCell ref="B264:B267"/>
    <mergeCell ref="C264:C265"/>
    <mergeCell ref="C266:C267"/>
    <mergeCell ref="A268:A271"/>
    <mergeCell ref="B268:B271"/>
    <mergeCell ref="C268:C269"/>
    <mergeCell ref="C270:C271"/>
    <mergeCell ref="A288:A291"/>
    <mergeCell ref="B288:B291"/>
    <mergeCell ref="C288:C289"/>
    <mergeCell ref="C290:C291"/>
    <mergeCell ref="A292:A295"/>
    <mergeCell ref="C292:C293"/>
    <mergeCell ref="B293:B295"/>
    <mergeCell ref="C294:C295"/>
    <mergeCell ref="A280:A283"/>
    <mergeCell ref="B280:B283"/>
    <mergeCell ref="C280:C281"/>
    <mergeCell ref="C282:C283"/>
    <mergeCell ref="A284:A287"/>
    <mergeCell ref="B284:B287"/>
    <mergeCell ref="C284:C285"/>
    <mergeCell ref="C286:C287"/>
    <mergeCell ref="A304:A307"/>
    <mergeCell ref="B304:B307"/>
    <mergeCell ref="C304:C305"/>
    <mergeCell ref="C306:C307"/>
    <mergeCell ref="A308:A311"/>
    <mergeCell ref="C308:C309"/>
    <mergeCell ref="B309:B311"/>
    <mergeCell ref="C310:C311"/>
    <mergeCell ref="A296:A299"/>
    <mergeCell ref="B296:B299"/>
    <mergeCell ref="C296:C297"/>
    <mergeCell ref="C298:C299"/>
    <mergeCell ref="A300:A303"/>
    <mergeCell ref="B300:B303"/>
    <mergeCell ref="C300:C301"/>
    <mergeCell ref="C302:C303"/>
    <mergeCell ref="A321:A324"/>
    <mergeCell ref="B321:B324"/>
    <mergeCell ref="C321:C322"/>
    <mergeCell ref="C323:C324"/>
    <mergeCell ref="A325:A328"/>
    <mergeCell ref="B325:B328"/>
    <mergeCell ref="C325:C326"/>
    <mergeCell ref="C327:C328"/>
    <mergeCell ref="A312:A315"/>
    <mergeCell ref="B312:B315"/>
    <mergeCell ref="C312:C313"/>
    <mergeCell ref="C314:C315"/>
    <mergeCell ref="A316:A319"/>
    <mergeCell ref="B316:B319"/>
    <mergeCell ref="C316:C317"/>
    <mergeCell ref="C318:C319"/>
    <mergeCell ref="A337:A340"/>
    <mergeCell ref="B337:B340"/>
    <mergeCell ref="C337:C338"/>
    <mergeCell ref="C339:C340"/>
    <mergeCell ref="A341:A344"/>
    <mergeCell ref="B341:B344"/>
    <mergeCell ref="C341:C342"/>
    <mergeCell ref="C343:C344"/>
    <mergeCell ref="A329:A332"/>
    <mergeCell ref="B329:B332"/>
    <mergeCell ref="C329:C330"/>
    <mergeCell ref="C331:C332"/>
    <mergeCell ref="A333:A336"/>
    <mergeCell ref="B333:B336"/>
    <mergeCell ref="C333:C334"/>
    <mergeCell ref="C335:C336"/>
    <mergeCell ref="A353:A356"/>
    <mergeCell ref="B353:B356"/>
    <mergeCell ref="C353:C354"/>
    <mergeCell ref="C355:C356"/>
    <mergeCell ref="A357:A360"/>
    <mergeCell ref="B357:B360"/>
    <mergeCell ref="C357:C358"/>
    <mergeCell ref="C359:C360"/>
    <mergeCell ref="A345:A348"/>
    <mergeCell ref="B345:B348"/>
    <mergeCell ref="C345:C346"/>
    <mergeCell ref="C347:C348"/>
    <mergeCell ref="A349:A352"/>
    <mergeCell ref="B349:B352"/>
    <mergeCell ref="C349:C350"/>
    <mergeCell ref="C351:C352"/>
    <mergeCell ref="A369:A372"/>
    <mergeCell ref="B369:B372"/>
    <mergeCell ref="C369:C370"/>
    <mergeCell ref="C371:C372"/>
    <mergeCell ref="B373:E373"/>
    <mergeCell ref="D374:E374"/>
    <mergeCell ref="A361:A364"/>
    <mergeCell ref="B361:B364"/>
    <mergeCell ref="C361:C362"/>
    <mergeCell ref="C363:C364"/>
    <mergeCell ref="A365:A368"/>
    <mergeCell ref="B365:B368"/>
    <mergeCell ref="C365:C366"/>
    <mergeCell ref="C367:C368"/>
    <mergeCell ref="D381:E381"/>
    <mergeCell ref="D382:E382"/>
    <mergeCell ref="D383:E383"/>
    <mergeCell ref="D384:E384"/>
    <mergeCell ref="D385:E385"/>
    <mergeCell ref="D386:E386"/>
    <mergeCell ref="D375:E375"/>
    <mergeCell ref="D376:E376"/>
    <mergeCell ref="D377:E377"/>
    <mergeCell ref="D378:E378"/>
    <mergeCell ref="D379:E379"/>
    <mergeCell ref="D380:E380"/>
    <mergeCell ref="D393:E393"/>
    <mergeCell ref="D394:E394"/>
    <mergeCell ref="D395:E395"/>
    <mergeCell ref="D396:E396"/>
    <mergeCell ref="D397:E397"/>
    <mergeCell ref="D398:E398"/>
    <mergeCell ref="B387:E387"/>
    <mergeCell ref="D388:E388"/>
    <mergeCell ref="D389:E389"/>
    <mergeCell ref="D390:E390"/>
    <mergeCell ref="D391:E391"/>
    <mergeCell ref="D392:E392"/>
    <mergeCell ref="D405:E405"/>
    <mergeCell ref="D406:E406"/>
    <mergeCell ref="D407:E407"/>
    <mergeCell ref="D408:E408"/>
    <mergeCell ref="D409:E409"/>
    <mergeCell ref="D410:E410"/>
    <mergeCell ref="D399:E399"/>
    <mergeCell ref="D400:E400"/>
    <mergeCell ref="D401:E401"/>
    <mergeCell ref="D402:E402"/>
    <mergeCell ref="D403:E403"/>
    <mergeCell ref="D404:E404"/>
    <mergeCell ref="D417:E417"/>
    <mergeCell ref="D418:E418"/>
    <mergeCell ref="D419:E419"/>
    <mergeCell ref="D420:E420"/>
    <mergeCell ref="D421:E421"/>
    <mergeCell ref="D422:E422"/>
    <mergeCell ref="D411:E411"/>
    <mergeCell ref="D412:E412"/>
    <mergeCell ref="D413:E413"/>
    <mergeCell ref="D414:E414"/>
    <mergeCell ref="D415:E415"/>
    <mergeCell ref="D416:E416"/>
    <mergeCell ref="A431:F431"/>
    <mergeCell ref="A432:F432"/>
    <mergeCell ref="A433:F433"/>
    <mergeCell ref="A434:F434"/>
    <mergeCell ref="D423:E423"/>
    <mergeCell ref="D424:E424"/>
    <mergeCell ref="D425:E425"/>
    <mergeCell ref="A428:F428"/>
    <mergeCell ref="A429:F429"/>
    <mergeCell ref="A430:F430"/>
  </mergeCells>
  <pageMargins left="0.31496062992125984" right="0" top="0.55118110236220474" bottom="0.55118110236220474" header="0.31496062992125984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8B74E-C2BB-436E-91D4-FD68AE9564A1}">
  <dimension ref="A1:J210"/>
  <sheetViews>
    <sheetView view="pageBreakPreview" topLeftCell="A177" zoomScaleNormal="100" zoomScaleSheetLayoutView="100" workbookViewId="0">
      <selection activeCell="C192" sqref="C192:E192"/>
    </sheetView>
  </sheetViews>
  <sheetFormatPr defaultColWidth="9.140625" defaultRowHeight="12.75" x14ac:dyDescent="0.2"/>
  <cols>
    <col min="1" max="1" width="5.28515625" style="1" customWidth="1"/>
    <col min="2" max="2" width="72.140625" style="1" customWidth="1"/>
    <col min="3" max="5" width="12.85546875" style="1" customWidth="1"/>
    <col min="6" max="6" width="13" style="1" customWidth="1"/>
    <col min="7" max="9" width="9.140625" style="1"/>
    <col min="10" max="10" width="9.42578125" style="1" customWidth="1"/>
    <col min="11" max="16384" width="9.140625" style="1"/>
  </cols>
  <sheetData>
    <row r="1" spans="1:9" customFormat="1" ht="15" x14ac:dyDescent="0.25">
      <c r="F1" s="20" t="s">
        <v>840</v>
      </c>
      <c r="G1" s="85"/>
      <c r="H1" s="85"/>
    </row>
    <row r="2" spans="1:9" customFormat="1" ht="15" x14ac:dyDescent="0.25">
      <c r="A2" s="170" t="s">
        <v>166</v>
      </c>
      <c r="B2" s="170"/>
      <c r="C2" s="170"/>
      <c r="D2" s="170"/>
      <c r="E2" s="170"/>
      <c r="F2" s="170"/>
    </row>
    <row r="3" spans="1:9" customFormat="1" ht="15" x14ac:dyDescent="0.25">
      <c r="B3" s="170" t="s">
        <v>785</v>
      </c>
      <c r="C3" s="170"/>
      <c r="D3" s="170"/>
      <c r="E3" s="170"/>
      <c r="F3" s="170"/>
    </row>
    <row r="4" spans="1:9" customFormat="1" ht="15" x14ac:dyDescent="0.25">
      <c r="B4" s="170" t="s">
        <v>167</v>
      </c>
      <c r="C4" s="170"/>
      <c r="D4" s="170"/>
      <c r="E4" s="170"/>
      <c r="F4" s="170"/>
    </row>
    <row r="5" spans="1:9" customFormat="1" ht="15" x14ac:dyDescent="0.25">
      <c r="B5" s="170" t="s">
        <v>168</v>
      </c>
      <c r="C5" s="170"/>
      <c r="D5" s="170"/>
      <c r="E5" s="170"/>
      <c r="F5" s="170"/>
    </row>
    <row r="6" spans="1:9" customFormat="1" ht="15" x14ac:dyDescent="0.25">
      <c r="B6" s="170" t="s">
        <v>169</v>
      </c>
      <c r="C6" s="170"/>
      <c r="D6" s="170"/>
      <c r="E6" s="170"/>
      <c r="F6" s="170"/>
    </row>
    <row r="7" spans="1:9" customFormat="1" ht="16.899999999999999" customHeight="1" x14ac:dyDescent="0.25">
      <c r="A7" s="16"/>
      <c r="B7" s="16"/>
      <c r="C7" s="213"/>
      <c r="D7" s="213"/>
      <c r="E7" s="213"/>
      <c r="F7" s="213"/>
      <c r="G7" s="203"/>
      <c r="H7" s="203"/>
      <c r="I7" s="203"/>
    </row>
    <row r="8" spans="1:9" s="2" customFormat="1" ht="14.25" customHeight="1" x14ac:dyDescent="0.25">
      <c r="B8" s="204" t="s">
        <v>15</v>
      </c>
      <c r="C8" s="204"/>
      <c r="D8" s="204"/>
      <c r="E8" s="204"/>
      <c r="F8" s="204"/>
    </row>
    <row r="9" spans="1:9" s="2" customFormat="1" ht="15.75" customHeight="1" x14ac:dyDescent="0.25">
      <c r="B9" s="204" t="s">
        <v>16</v>
      </c>
      <c r="C9" s="204"/>
      <c r="D9" s="204"/>
      <c r="E9" s="204"/>
      <c r="F9" s="204"/>
    </row>
    <row r="10" spans="1:9" s="2" customFormat="1" ht="14.25" customHeight="1" x14ac:dyDescent="0.25">
      <c r="B10" s="204" t="s">
        <v>17</v>
      </c>
      <c r="C10" s="204"/>
      <c r="D10" s="204"/>
      <c r="E10" s="204"/>
      <c r="F10" s="204"/>
    </row>
    <row r="11" spans="1:9" s="2" customFormat="1" ht="17.25" customHeight="1" x14ac:dyDescent="0.25">
      <c r="B11" s="205" t="s">
        <v>138</v>
      </c>
      <c r="C11" s="205"/>
      <c r="D11" s="205"/>
      <c r="E11" s="205"/>
      <c r="F11" s="205"/>
    </row>
    <row r="12" spans="1:9" ht="12.75" customHeight="1" x14ac:dyDescent="0.2">
      <c r="A12" s="3"/>
      <c r="B12" s="4"/>
      <c r="C12" s="4"/>
      <c r="D12" s="4"/>
      <c r="E12" s="4"/>
      <c r="F12" s="4"/>
    </row>
    <row r="13" spans="1:9" ht="45" customHeight="1" x14ac:dyDescent="0.2">
      <c r="A13" s="206" t="s">
        <v>18</v>
      </c>
      <c r="B13" s="209" t="s">
        <v>19</v>
      </c>
      <c r="C13" s="210" t="s">
        <v>20</v>
      </c>
      <c r="D13" s="210"/>
      <c r="E13" s="210"/>
      <c r="F13" s="210"/>
    </row>
    <row r="14" spans="1:9" ht="12.75" customHeight="1" x14ac:dyDescent="0.2">
      <c r="A14" s="207"/>
      <c r="B14" s="209"/>
      <c r="C14" s="210" t="s">
        <v>21</v>
      </c>
      <c r="D14" s="210" t="s">
        <v>830</v>
      </c>
      <c r="E14" s="211" t="s">
        <v>22</v>
      </c>
      <c r="F14" s="211" t="s">
        <v>831</v>
      </c>
    </row>
    <row r="15" spans="1:9" ht="16.5" customHeight="1" x14ac:dyDescent="0.2">
      <c r="A15" s="208"/>
      <c r="B15" s="209"/>
      <c r="C15" s="210"/>
      <c r="D15" s="210"/>
      <c r="E15" s="212"/>
      <c r="F15" s="212"/>
    </row>
    <row r="16" spans="1:9" ht="15.75" x14ac:dyDescent="0.2">
      <c r="A16" s="121">
        <v>1</v>
      </c>
      <c r="B16" s="121">
        <v>2</v>
      </c>
      <c r="C16" s="121">
        <v>3</v>
      </c>
      <c r="D16" s="121">
        <v>4</v>
      </c>
      <c r="E16" s="121">
        <v>5</v>
      </c>
      <c r="F16" s="121">
        <v>6</v>
      </c>
    </row>
    <row r="17" spans="1:10" ht="52.5" customHeight="1" x14ac:dyDescent="0.25">
      <c r="A17" s="200" t="s">
        <v>89</v>
      </c>
      <c r="B17" s="201"/>
      <c r="C17" s="201"/>
      <c r="D17" s="201"/>
      <c r="E17" s="201"/>
      <c r="F17" s="202"/>
      <c r="J17" s="10"/>
    </row>
    <row r="18" spans="1:10" ht="78.75" customHeight="1" x14ac:dyDescent="0.2">
      <c r="A18" s="192">
        <v>1</v>
      </c>
      <c r="B18" s="197" t="s">
        <v>90</v>
      </c>
      <c r="C18" s="198"/>
      <c r="D18" s="198"/>
      <c r="E18" s="198"/>
      <c r="F18" s="199"/>
    </row>
    <row r="19" spans="1:10" ht="31.5" x14ac:dyDescent="0.2">
      <c r="A19" s="192"/>
      <c r="B19" s="5" t="s">
        <v>23</v>
      </c>
      <c r="C19" s="17">
        <v>876</v>
      </c>
      <c r="D19" s="83">
        <f>C19*1.2</f>
        <v>1051.2</v>
      </c>
      <c r="E19" s="83">
        <v>634</v>
      </c>
      <c r="F19" s="17">
        <f>E19*1.2</f>
        <v>760.8</v>
      </c>
    </row>
    <row r="20" spans="1:10" ht="15.75" x14ac:dyDescent="0.2">
      <c r="A20" s="192"/>
      <c r="B20" s="5" t="s">
        <v>24</v>
      </c>
      <c r="C20" s="17">
        <v>876</v>
      </c>
      <c r="D20" s="83">
        <f t="shared" ref="D20:D83" si="0">C20*1.2</f>
        <v>1051.2</v>
      </c>
      <c r="E20" s="83">
        <v>634</v>
      </c>
      <c r="F20" s="83">
        <f t="shared" ref="F20:F83" si="1">E20*1.2</f>
        <v>760.8</v>
      </c>
    </row>
    <row r="21" spans="1:10" ht="15.75" x14ac:dyDescent="0.2">
      <c r="A21" s="192"/>
      <c r="B21" s="5" t="s">
        <v>25</v>
      </c>
      <c r="C21" s="17">
        <v>876</v>
      </c>
      <c r="D21" s="83">
        <f t="shared" si="0"/>
        <v>1051.2</v>
      </c>
      <c r="E21" s="83">
        <v>634</v>
      </c>
      <c r="F21" s="83">
        <f t="shared" si="1"/>
        <v>760.8</v>
      </c>
    </row>
    <row r="22" spans="1:10" ht="15.75" x14ac:dyDescent="0.2">
      <c r="A22" s="192"/>
      <c r="B22" s="5" t="s">
        <v>26</v>
      </c>
      <c r="C22" s="17">
        <v>740</v>
      </c>
      <c r="D22" s="83">
        <f t="shared" si="0"/>
        <v>888</v>
      </c>
      <c r="E22" s="83">
        <v>634</v>
      </c>
      <c r="F22" s="83">
        <f t="shared" si="1"/>
        <v>760.8</v>
      </c>
    </row>
    <row r="23" spans="1:10" ht="31.5" x14ac:dyDescent="0.2">
      <c r="A23" s="192"/>
      <c r="B23" s="5" t="s">
        <v>27</v>
      </c>
      <c r="C23" s="17">
        <v>634</v>
      </c>
      <c r="D23" s="83">
        <f t="shared" si="0"/>
        <v>760.8</v>
      </c>
      <c r="E23" s="83">
        <v>634</v>
      </c>
      <c r="F23" s="83">
        <f t="shared" si="1"/>
        <v>760.8</v>
      </c>
    </row>
    <row r="24" spans="1:10" ht="15.75" x14ac:dyDescent="0.2">
      <c r="A24" s="192"/>
      <c r="B24" s="5" t="s">
        <v>28</v>
      </c>
      <c r="C24" s="17">
        <v>970</v>
      </c>
      <c r="D24" s="83">
        <f t="shared" si="0"/>
        <v>1164</v>
      </c>
      <c r="E24" s="83">
        <v>696</v>
      </c>
      <c r="F24" s="83">
        <f t="shared" si="1"/>
        <v>835.19999999999993</v>
      </c>
    </row>
    <row r="25" spans="1:10" ht="15.75" x14ac:dyDescent="0.2">
      <c r="A25" s="192"/>
      <c r="B25" s="5" t="s">
        <v>29</v>
      </c>
      <c r="C25" s="17">
        <v>634</v>
      </c>
      <c r="D25" s="83">
        <f t="shared" si="0"/>
        <v>760.8</v>
      </c>
      <c r="E25" s="83">
        <v>634</v>
      </c>
      <c r="F25" s="83">
        <f t="shared" si="1"/>
        <v>760.8</v>
      </c>
    </row>
    <row r="26" spans="1:10" ht="31.5" x14ac:dyDescent="0.2">
      <c r="A26" s="192"/>
      <c r="B26" s="5" t="s">
        <v>30</v>
      </c>
      <c r="C26" s="17">
        <v>634</v>
      </c>
      <c r="D26" s="83">
        <f t="shared" si="0"/>
        <v>760.8</v>
      </c>
      <c r="E26" s="83">
        <v>634</v>
      </c>
      <c r="F26" s="83">
        <f t="shared" si="1"/>
        <v>760.8</v>
      </c>
    </row>
    <row r="27" spans="1:10" ht="16.5" customHeight="1" x14ac:dyDescent="0.2">
      <c r="A27" s="192"/>
      <c r="B27" s="5" t="s">
        <v>31</v>
      </c>
      <c r="C27" s="17">
        <v>740</v>
      </c>
      <c r="D27" s="83">
        <f t="shared" si="0"/>
        <v>888</v>
      </c>
      <c r="E27" s="83">
        <v>634</v>
      </c>
      <c r="F27" s="83">
        <f t="shared" si="1"/>
        <v>760.8</v>
      </c>
    </row>
    <row r="28" spans="1:10" ht="31.5" x14ac:dyDescent="0.2">
      <c r="A28" s="192"/>
      <c r="B28" s="5" t="s">
        <v>32</v>
      </c>
      <c r="C28" s="17">
        <v>634</v>
      </c>
      <c r="D28" s="83">
        <f t="shared" si="0"/>
        <v>760.8</v>
      </c>
      <c r="E28" s="83">
        <v>634</v>
      </c>
      <c r="F28" s="83">
        <f t="shared" si="1"/>
        <v>760.8</v>
      </c>
    </row>
    <row r="29" spans="1:10" ht="19.5" customHeight="1" x14ac:dyDescent="0.2">
      <c r="A29" s="192"/>
      <c r="B29" s="5" t="s">
        <v>91</v>
      </c>
      <c r="C29" s="17">
        <v>876</v>
      </c>
      <c r="D29" s="83">
        <f t="shared" si="0"/>
        <v>1051.2</v>
      </c>
      <c r="E29" s="83">
        <v>634</v>
      </c>
      <c r="F29" s="83">
        <f t="shared" si="1"/>
        <v>760.8</v>
      </c>
    </row>
    <row r="30" spans="1:10" ht="19.5" customHeight="1" x14ac:dyDescent="0.2">
      <c r="A30" s="192"/>
      <c r="B30" s="5" t="s">
        <v>92</v>
      </c>
      <c r="C30" s="17">
        <v>960</v>
      </c>
      <c r="D30" s="83">
        <f t="shared" si="0"/>
        <v>1152</v>
      </c>
      <c r="E30" s="83">
        <v>718</v>
      </c>
      <c r="F30" s="83">
        <f t="shared" si="1"/>
        <v>861.6</v>
      </c>
    </row>
    <row r="31" spans="1:10" ht="19.5" customHeight="1" x14ac:dyDescent="0.2">
      <c r="A31" s="192"/>
      <c r="B31" s="5" t="s">
        <v>136</v>
      </c>
      <c r="C31" s="17">
        <v>960</v>
      </c>
      <c r="D31" s="83">
        <f t="shared" si="0"/>
        <v>1152</v>
      </c>
      <c r="E31" s="83">
        <v>718</v>
      </c>
      <c r="F31" s="83">
        <f t="shared" si="1"/>
        <v>861.6</v>
      </c>
    </row>
    <row r="32" spans="1:10" ht="19.5" customHeight="1" x14ac:dyDescent="0.2">
      <c r="A32" s="192"/>
      <c r="B32" s="5" t="s">
        <v>137</v>
      </c>
      <c r="C32" s="17">
        <v>960</v>
      </c>
      <c r="D32" s="83">
        <f t="shared" si="0"/>
        <v>1152</v>
      </c>
      <c r="E32" s="83">
        <v>718</v>
      </c>
      <c r="F32" s="83">
        <f t="shared" si="1"/>
        <v>861.6</v>
      </c>
    </row>
    <row r="33" spans="1:9" ht="48.75" customHeight="1" x14ac:dyDescent="0.2">
      <c r="A33" s="192"/>
      <c r="B33" s="5" t="s">
        <v>93</v>
      </c>
      <c r="C33" s="17">
        <v>960</v>
      </c>
      <c r="D33" s="83">
        <f t="shared" si="0"/>
        <v>1152</v>
      </c>
      <c r="E33" s="83">
        <v>718</v>
      </c>
      <c r="F33" s="83">
        <f t="shared" si="1"/>
        <v>861.6</v>
      </c>
    </row>
    <row r="34" spans="1:9" ht="19.5" customHeight="1" x14ac:dyDescent="0.2">
      <c r="A34" s="192"/>
      <c r="B34" s="5" t="s">
        <v>94</v>
      </c>
      <c r="C34" s="17">
        <v>960</v>
      </c>
      <c r="D34" s="83">
        <f t="shared" si="0"/>
        <v>1152</v>
      </c>
      <c r="E34" s="83">
        <v>718</v>
      </c>
      <c r="F34" s="83">
        <f t="shared" si="1"/>
        <v>861.6</v>
      </c>
    </row>
    <row r="35" spans="1:9" ht="19.5" customHeight="1" x14ac:dyDescent="0.2">
      <c r="A35" s="192"/>
      <c r="B35" s="5" t="s">
        <v>95</v>
      </c>
      <c r="C35" s="17">
        <v>960</v>
      </c>
      <c r="D35" s="83">
        <f t="shared" si="0"/>
        <v>1152</v>
      </c>
      <c r="E35" s="83">
        <v>718</v>
      </c>
      <c r="F35" s="83">
        <f t="shared" si="1"/>
        <v>861.6</v>
      </c>
    </row>
    <row r="36" spans="1:9" ht="36.75" customHeight="1" x14ac:dyDescent="0.2">
      <c r="A36" s="192">
        <v>2</v>
      </c>
      <c r="B36" s="6" t="s">
        <v>34</v>
      </c>
      <c r="C36" s="15"/>
      <c r="D36" s="83"/>
      <c r="E36" s="82"/>
      <c r="F36" s="83"/>
    </row>
    <row r="37" spans="1:9" ht="29.25" customHeight="1" x14ac:dyDescent="0.2">
      <c r="A37" s="192"/>
      <c r="B37" s="5" t="s">
        <v>96</v>
      </c>
      <c r="C37" s="17">
        <v>960</v>
      </c>
      <c r="D37" s="83">
        <f t="shared" si="0"/>
        <v>1152</v>
      </c>
      <c r="E37" s="83">
        <v>718</v>
      </c>
      <c r="F37" s="83">
        <f t="shared" si="1"/>
        <v>861.6</v>
      </c>
    </row>
    <row r="38" spans="1:9" ht="15.75" customHeight="1" x14ac:dyDescent="0.2">
      <c r="A38" s="192"/>
      <c r="B38" s="5" t="s">
        <v>35</v>
      </c>
      <c r="C38" s="17">
        <v>960</v>
      </c>
      <c r="D38" s="83">
        <f t="shared" si="0"/>
        <v>1152</v>
      </c>
      <c r="E38" s="83">
        <v>718</v>
      </c>
      <c r="F38" s="83">
        <f t="shared" si="1"/>
        <v>861.6</v>
      </c>
    </row>
    <row r="39" spans="1:9" ht="19.5" customHeight="1" x14ac:dyDescent="0.2">
      <c r="A39" s="192"/>
      <c r="B39" s="5" t="s">
        <v>36</v>
      </c>
      <c r="C39" s="17">
        <v>740</v>
      </c>
      <c r="D39" s="83">
        <f t="shared" si="0"/>
        <v>888</v>
      </c>
      <c r="E39" s="83">
        <v>634</v>
      </c>
      <c r="F39" s="83">
        <f t="shared" si="1"/>
        <v>760.8</v>
      </c>
    </row>
    <row r="40" spans="1:9" ht="19.5" customHeight="1" x14ac:dyDescent="0.2">
      <c r="A40" s="192"/>
      <c r="B40" s="5" t="s">
        <v>33</v>
      </c>
      <c r="C40" s="17">
        <v>634</v>
      </c>
      <c r="D40" s="83">
        <f t="shared" si="0"/>
        <v>760.8</v>
      </c>
      <c r="E40" s="83">
        <v>634</v>
      </c>
      <c r="F40" s="83">
        <f t="shared" si="1"/>
        <v>760.8</v>
      </c>
    </row>
    <row r="41" spans="1:9" ht="33.75" customHeight="1" x14ac:dyDescent="0.2">
      <c r="A41" s="192"/>
      <c r="B41" s="5" t="s">
        <v>37</v>
      </c>
      <c r="C41" s="17">
        <v>575</v>
      </c>
      <c r="D41" s="83">
        <f t="shared" si="0"/>
        <v>690</v>
      </c>
      <c r="E41" s="83">
        <v>575</v>
      </c>
      <c r="F41" s="83">
        <f t="shared" si="1"/>
        <v>690</v>
      </c>
    </row>
    <row r="42" spans="1:9" ht="15.75" x14ac:dyDescent="0.2">
      <c r="A42" s="192">
        <v>3</v>
      </c>
      <c r="B42" s="6" t="s">
        <v>38</v>
      </c>
      <c r="C42" s="17"/>
      <c r="D42" s="83"/>
      <c r="E42" s="83"/>
      <c r="F42" s="83"/>
    </row>
    <row r="43" spans="1:9" ht="36.75" customHeight="1" x14ac:dyDescent="0.2">
      <c r="A43" s="192"/>
      <c r="B43" s="5" t="s">
        <v>39</v>
      </c>
      <c r="C43" s="17">
        <v>960</v>
      </c>
      <c r="D43" s="83">
        <f t="shared" si="0"/>
        <v>1152</v>
      </c>
      <c r="E43" s="83">
        <v>718</v>
      </c>
      <c r="F43" s="83">
        <f t="shared" si="1"/>
        <v>861.6</v>
      </c>
    </row>
    <row r="44" spans="1:9" ht="37.5" customHeight="1" x14ac:dyDescent="0.2">
      <c r="A44" s="192"/>
      <c r="B44" s="5" t="s">
        <v>40</v>
      </c>
      <c r="C44" s="17">
        <v>960</v>
      </c>
      <c r="D44" s="83">
        <f t="shared" si="0"/>
        <v>1152</v>
      </c>
      <c r="E44" s="83">
        <v>718</v>
      </c>
      <c r="F44" s="83">
        <f t="shared" si="1"/>
        <v>861.6</v>
      </c>
    </row>
    <row r="45" spans="1:9" ht="29.25" customHeight="1" x14ac:dyDescent="0.2">
      <c r="A45" s="192"/>
      <c r="B45" s="5" t="s">
        <v>41</v>
      </c>
      <c r="C45" s="17">
        <v>960</v>
      </c>
      <c r="D45" s="83">
        <f t="shared" si="0"/>
        <v>1152</v>
      </c>
      <c r="E45" s="83">
        <v>718</v>
      </c>
      <c r="F45" s="83">
        <f t="shared" si="1"/>
        <v>861.6</v>
      </c>
    </row>
    <row r="46" spans="1:9" ht="15.75" x14ac:dyDescent="0.2">
      <c r="A46" s="192"/>
      <c r="B46" s="5" t="s">
        <v>42</v>
      </c>
      <c r="C46" s="17">
        <v>740</v>
      </c>
      <c r="D46" s="83">
        <f t="shared" si="0"/>
        <v>888</v>
      </c>
      <c r="E46" s="83">
        <v>634</v>
      </c>
      <c r="F46" s="83">
        <f t="shared" si="1"/>
        <v>760.8</v>
      </c>
    </row>
    <row r="47" spans="1:9" ht="31.5" x14ac:dyDescent="0.2">
      <c r="A47" s="192"/>
      <c r="B47" s="11" t="s">
        <v>37</v>
      </c>
      <c r="C47" s="13">
        <v>575</v>
      </c>
      <c r="D47" s="83">
        <f t="shared" si="0"/>
        <v>690</v>
      </c>
      <c r="E47" s="83">
        <v>575</v>
      </c>
      <c r="F47" s="83">
        <f t="shared" si="1"/>
        <v>690</v>
      </c>
      <c r="G47" s="12"/>
      <c r="H47" s="12"/>
      <c r="I47" s="12"/>
    </row>
    <row r="48" spans="1:9" ht="15.75" x14ac:dyDescent="0.2">
      <c r="A48" s="192">
        <v>4</v>
      </c>
      <c r="B48" s="6" t="s">
        <v>43</v>
      </c>
      <c r="C48" s="17"/>
      <c r="D48" s="83"/>
      <c r="E48" s="83"/>
      <c r="F48" s="83"/>
    </row>
    <row r="49" spans="1:6" ht="15.75" x14ac:dyDescent="0.2">
      <c r="A49" s="192"/>
      <c r="B49" s="5" t="s">
        <v>44</v>
      </c>
      <c r="C49" s="17">
        <v>960</v>
      </c>
      <c r="D49" s="83">
        <f t="shared" si="0"/>
        <v>1152</v>
      </c>
      <c r="E49" s="83">
        <v>718</v>
      </c>
      <c r="F49" s="83">
        <f t="shared" si="1"/>
        <v>861.6</v>
      </c>
    </row>
    <row r="50" spans="1:6" ht="15.75" x14ac:dyDescent="0.2">
      <c r="A50" s="192"/>
      <c r="B50" s="5" t="s">
        <v>45</v>
      </c>
      <c r="C50" s="17">
        <v>960</v>
      </c>
      <c r="D50" s="83">
        <f t="shared" si="0"/>
        <v>1152</v>
      </c>
      <c r="E50" s="83">
        <v>718</v>
      </c>
      <c r="F50" s="83">
        <f t="shared" si="1"/>
        <v>861.6</v>
      </c>
    </row>
    <row r="51" spans="1:6" ht="15.75" x14ac:dyDescent="0.2">
      <c r="A51" s="192"/>
      <c r="B51" s="5" t="s">
        <v>97</v>
      </c>
      <c r="C51" s="17">
        <v>960</v>
      </c>
      <c r="D51" s="83">
        <f t="shared" si="0"/>
        <v>1152</v>
      </c>
      <c r="E51" s="83">
        <v>718</v>
      </c>
      <c r="F51" s="83">
        <f t="shared" si="1"/>
        <v>861.6</v>
      </c>
    </row>
    <row r="52" spans="1:6" ht="15.75" x14ac:dyDescent="0.2">
      <c r="A52" s="192"/>
      <c r="B52" s="5" t="s">
        <v>46</v>
      </c>
      <c r="C52" s="17">
        <v>960</v>
      </c>
      <c r="D52" s="83">
        <f t="shared" si="0"/>
        <v>1152</v>
      </c>
      <c r="E52" s="83">
        <v>718</v>
      </c>
      <c r="F52" s="83">
        <f t="shared" si="1"/>
        <v>861.6</v>
      </c>
    </row>
    <row r="53" spans="1:6" ht="15.75" x14ac:dyDescent="0.2">
      <c r="A53" s="192"/>
      <c r="B53" s="5" t="s">
        <v>47</v>
      </c>
      <c r="C53" s="17">
        <v>960</v>
      </c>
      <c r="D53" s="83">
        <f t="shared" si="0"/>
        <v>1152</v>
      </c>
      <c r="E53" s="83">
        <v>718</v>
      </c>
      <c r="F53" s="83">
        <f t="shared" si="1"/>
        <v>861.6</v>
      </c>
    </row>
    <row r="54" spans="1:6" ht="15.75" x14ac:dyDescent="0.2">
      <c r="A54" s="192"/>
      <c r="B54" s="5" t="s">
        <v>48</v>
      </c>
      <c r="C54" s="17">
        <v>960</v>
      </c>
      <c r="D54" s="83">
        <f t="shared" si="0"/>
        <v>1152</v>
      </c>
      <c r="E54" s="83">
        <v>718</v>
      </c>
      <c r="F54" s="83">
        <f t="shared" si="1"/>
        <v>861.6</v>
      </c>
    </row>
    <row r="55" spans="1:6" ht="15.75" x14ac:dyDescent="0.2">
      <c r="A55" s="192"/>
      <c r="B55" s="5" t="s">
        <v>26</v>
      </c>
      <c r="C55" s="17">
        <v>740</v>
      </c>
      <c r="D55" s="83">
        <f t="shared" si="0"/>
        <v>888</v>
      </c>
      <c r="E55" s="83">
        <v>634</v>
      </c>
      <c r="F55" s="83">
        <f t="shared" si="1"/>
        <v>760.8</v>
      </c>
    </row>
    <row r="56" spans="1:6" ht="15.75" x14ac:dyDescent="0.2">
      <c r="A56" s="192"/>
      <c r="B56" s="5" t="s">
        <v>49</v>
      </c>
      <c r="C56" s="17">
        <v>960</v>
      </c>
      <c r="D56" s="83">
        <f t="shared" si="0"/>
        <v>1152</v>
      </c>
      <c r="E56" s="83">
        <v>718</v>
      </c>
      <c r="F56" s="83">
        <f t="shared" si="1"/>
        <v>861.6</v>
      </c>
    </row>
    <row r="57" spans="1:6" ht="15.75" x14ac:dyDescent="0.2">
      <c r="A57" s="192"/>
      <c r="B57" s="5" t="s">
        <v>50</v>
      </c>
      <c r="C57" s="17">
        <v>575</v>
      </c>
      <c r="D57" s="83">
        <f t="shared" si="0"/>
        <v>690</v>
      </c>
      <c r="E57" s="83">
        <v>575</v>
      </c>
      <c r="F57" s="83">
        <f t="shared" si="1"/>
        <v>690</v>
      </c>
    </row>
    <row r="58" spans="1:6" ht="31.5" x14ac:dyDescent="0.2">
      <c r="A58" s="192"/>
      <c r="B58" s="5" t="s">
        <v>51</v>
      </c>
      <c r="C58" s="17">
        <v>575</v>
      </c>
      <c r="D58" s="83">
        <f t="shared" si="0"/>
        <v>690</v>
      </c>
      <c r="E58" s="83">
        <v>575</v>
      </c>
      <c r="F58" s="83">
        <f t="shared" si="1"/>
        <v>690</v>
      </c>
    </row>
    <row r="59" spans="1:6" ht="63" x14ac:dyDescent="0.2">
      <c r="A59" s="192"/>
      <c r="B59" s="5" t="s">
        <v>52</v>
      </c>
      <c r="C59" s="17">
        <v>575</v>
      </c>
      <c r="D59" s="83">
        <f t="shared" si="0"/>
        <v>690</v>
      </c>
      <c r="E59" s="83">
        <v>575</v>
      </c>
      <c r="F59" s="83">
        <f t="shared" si="1"/>
        <v>690</v>
      </c>
    </row>
    <row r="60" spans="1:6" ht="15.75" x14ac:dyDescent="0.2">
      <c r="A60" s="192">
        <v>5</v>
      </c>
      <c r="B60" s="7" t="s">
        <v>98</v>
      </c>
      <c r="C60" s="15"/>
      <c r="D60" s="83"/>
      <c r="E60" s="82"/>
      <c r="F60" s="83"/>
    </row>
    <row r="61" spans="1:6" ht="15.75" x14ac:dyDescent="0.2">
      <c r="A61" s="192"/>
      <c r="B61" s="5" t="s">
        <v>99</v>
      </c>
      <c r="C61" s="17">
        <v>934</v>
      </c>
      <c r="D61" s="83">
        <f t="shared" si="0"/>
        <v>1120.8</v>
      </c>
      <c r="E61" s="83">
        <v>739</v>
      </c>
      <c r="F61" s="83">
        <f t="shared" si="1"/>
        <v>886.8</v>
      </c>
    </row>
    <row r="62" spans="1:6" ht="15.75" x14ac:dyDescent="0.2">
      <c r="A62" s="192"/>
      <c r="B62" s="5" t="s">
        <v>100</v>
      </c>
      <c r="C62" s="17">
        <v>934</v>
      </c>
      <c r="D62" s="83">
        <f t="shared" si="0"/>
        <v>1120.8</v>
      </c>
      <c r="E62" s="83">
        <v>739</v>
      </c>
      <c r="F62" s="83">
        <f t="shared" si="1"/>
        <v>886.8</v>
      </c>
    </row>
    <row r="63" spans="1:6" ht="15.75" x14ac:dyDescent="0.2">
      <c r="A63" s="192"/>
      <c r="B63" s="5" t="s">
        <v>28</v>
      </c>
      <c r="C63" s="17">
        <v>1054</v>
      </c>
      <c r="D63" s="83">
        <f t="shared" si="0"/>
        <v>1264.8</v>
      </c>
      <c r="E63" s="83">
        <v>879</v>
      </c>
      <c r="F63" s="83">
        <f t="shared" si="1"/>
        <v>1054.8</v>
      </c>
    </row>
    <row r="64" spans="1:6" ht="15.75" x14ac:dyDescent="0.2">
      <c r="A64" s="192"/>
      <c r="B64" s="5" t="s">
        <v>53</v>
      </c>
      <c r="C64" s="17">
        <v>960</v>
      </c>
      <c r="D64" s="83">
        <f t="shared" si="0"/>
        <v>1152</v>
      </c>
      <c r="E64" s="83">
        <v>718</v>
      </c>
      <c r="F64" s="83">
        <f t="shared" si="1"/>
        <v>861.6</v>
      </c>
    </row>
    <row r="65" spans="1:6" ht="15.75" x14ac:dyDescent="0.2">
      <c r="A65" s="192"/>
      <c r="B65" s="5" t="s">
        <v>101</v>
      </c>
      <c r="C65" s="17">
        <v>934</v>
      </c>
      <c r="D65" s="83">
        <f t="shared" si="0"/>
        <v>1120.8</v>
      </c>
      <c r="E65" s="83">
        <v>739</v>
      </c>
      <c r="F65" s="83">
        <f t="shared" si="1"/>
        <v>886.8</v>
      </c>
    </row>
    <row r="66" spans="1:6" ht="15.75" x14ac:dyDescent="0.2">
      <c r="A66" s="192"/>
      <c r="B66" s="5" t="s">
        <v>102</v>
      </c>
      <c r="C66" s="17">
        <v>575</v>
      </c>
      <c r="D66" s="83">
        <f t="shared" si="0"/>
        <v>690</v>
      </c>
      <c r="E66" s="83">
        <v>575</v>
      </c>
      <c r="F66" s="83">
        <f t="shared" si="1"/>
        <v>690</v>
      </c>
    </row>
    <row r="67" spans="1:6" ht="47.25" x14ac:dyDescent="0.2">
      <c r="A67" s="192"/>
      <c r="B67" s="5" t="s">
        <v>103</v>
      </c>
      <c r="C67" s="17">
        <v>396</v>
      </c>
      <c r="D67" s="83">
        <f t="shared" si="0"/>
        <v>475.2</v>
      </c>
      <c r="E67" s="83">
        <v>396</v>
      </c>
      <c r="F67" s="83">
        <f t="shared" si="1"/>
        <v>475.2</v>
      </c>
    </row>
    <row r="68" spans="1:6" ht="15.75" x14ac:dyDescent="0.2">
      <c r="A68" s="192">
        <v>6</v>
      </c>
      <c r="B68" s="6" t="s">
        <v>104</v>
      </c>
      <c r="C68" s="15"/>
      <c r="D68" s="83"/>
      <c r="E68" s="82"/>
      <c r="F68" s="83"/>
    </row>
    <row r="69" spans="1:6" ht="47.25" x14ac:dyDescent="0.2">
      <c r="A69" s="192"/>
      <c r="B69" s="5" t="s">
        <v>105</v>
      </c>
      <c r="C69" s="17">
        <v>396</v>
      </c>
      <c r="D69" s="83">
        <f t="shared" si="0"/>
        <v>475.2</v>
      </c>
      <c r="E69" s="83">
        <v>396</v>
      </c>
      <c r="F69" s="83">
        <f t="shared" si="1"/>
        <v>475.2</v>
      </c>
    </row>
    <row r="70" spans="1:6" ht="31.5" x14ac:dyDescent="0.2">
      <c r="A70" s="194">
        <v>7</v>
      </c>
      <c r="B70" s="6" t="s">
        <v>147</v>
      </c>
      <c r="C70" s="18"/>
      <c r="D70" s="83"/>
      <c r="E70" s="83"/>
      <c r="F70" s="83"/>
    </row>
    <row r="71" spans="1:6" ht="15.75" x14ac:dyDescent="0.2">
      <c r="A71" s="195"/>
      <c r="B71" s="5" t="s">
        <v>44</v>
      </c>
      <c r="C71" s="13">
        <v>996</v>
      </c>
      <c r="D71" s="83">
        <f t="shared" si="0"/>
        <v>1195.2</v>
      </c>
      <c r="E71" s="13">
        <v>739</v>
      </c>
      <c r="F71" s="83">
        <f t="shared" si="1"/>
        <v>886.8</v>
      </c>
    </row>
    <row r="72" spans="1:6" ht="15.75" x14ac:dyDescent="0.2">
      <c r="A72" s="195"/>
      <c r="B72" s="5" t="s">
        <v>146</v>
      </c>
      <c r="C72" s="13">
        <v>996</v>
      </c>
      <c r="D72" s="83">
        <f t="shared" si="0"/>
        <v>1195.2</v>
      </c>
      <c r="E72" s="13">
        <v>739</v>
      </c>
      <c r="F72" s="83">
        <f t="shared" si="1"/>
        <v>886.8</v>
      </c>
    </row>
    <row r="73" spans="1:6" ht="15.75" x14ac:dyDescent="0.2">
      <c r="A73" s="195"/>
      <c r="B73" s="5" t="s">
        <v>28</v>
      </c>
      <c r="C73" s="13">
        <v>1116</v>
      </c>
      <c r="D73" s="83">
        <f t="shared" si="0"/>
        <v>1339.2</v>
      </c>
      <c r="E73" s="13">
        <v>798</v>
      </c>
      <c r="F73" s="83">
        <f t="shared" si="1"/>
        <v>957.59999999999991</v>
      </c>
    </row>
    <row r="74" spans="1:6" ht="15.75" x14ac:dyDescent="0.2">
      <c r="A74" s="195"/>
      <c r="B74" s="5" t="s">
        <v>53</v>
      </c>
      <c r="C74" s="13">
        <v>960</v>
      </c>
      <c r="D74" s="83">
        <f t="shared" si="0"/>
        <v>1152</v>
      </c>
      <c r="E74" s="13">
        <v>718</v>
      </c>
      <c r="F74" s="83">
        <f t="shared" si="1"/>
        <v>861.6</v>
      </c>
    </row>
    <row r="75" spans="1:6" ht="15.75" x14ac:dyDescent="0.2">
      <c r="A75" s="195"/>
      <c r="B75" s="5" t="s">
        <v>149</v>
      </c>
      <c r="C75" s="13">
        <v>934</v>
      </c>
      <c r="D75" s="83">
        <f t="shared" si="0"/>
        <v>1120.8</v>
      </c>
      <c r="E75" s="13">
        <v>739</v>
      </c>
      <c r="F75" s="83">
        <f t="shared" si="1"/>
        <v>886.8</v>
      </c>
    </row>
    <row r="76" spans="1:6" ht="15.75" x14ac:dyDescent="0.2">
      <c r="A76" s="196"/>
      <c r="B76" s="5" t="s">
        <v>148</v>
      </c>
      <c r="C76" s="13">
        <v>718</v>
      </c>
      <c r="D76" s="83">
        <f t="shared" si="0"/>
        <v>861.6</v>
      </c>
      <c r="E76" s="13">
        <v>659</v>
      </c>
      <c r="F76" s="83">
        <f t="shared" si="1"/>
        <v>790.8</v>
      </c>
    </row>
    <row r="77" spans="1:6" ht="31.5" x14ac:dyDescent="0.2">
      <c r="A77" s="194">
        <v>8</v>
      </c>
      <c r="B77" s="6" t="s">
        <v>150</v>
      </c>
      <c r="C77" s="18"/>
      <c r="D77" s="83"/>
      <c r="E77" s="83"/>
      <c r="F77" s="83"/>
    </row>
    <row r="78" spans="1:6" ht="15.75" x14ac:dyDescent="0.2">
      <c r="A78" s="195"/>
      <c r="B78" s="5" t="s">
        <v>44</v>
      </c>
      <c r="C78" s="13">
        <v>934</v>
      </c>
      <c r="D78" s="83">
        <f t="shared" si="0"/>
        <v>1120.8</v>
      </c>
      <c r="E78" s="13">
        <v>739</v>
      </c>
      <c r="F78" s="83">
        <f t="shared" si="1"/>
        <v>886.8</v>
      </c>
    </row>
    <row r="79" spans="1:6" ht="15.75" x14ac:dyDescent="0.2">
      <c r="A79" s="195"/>
      <c r="B79" s="5" t="s">
        <v>146</v>
      </c>
      <c r="C79" s="13">
        <v>934</v>
      </c>
      <c r="D79" s="83">
        <f t="shared" si="0"/>
        <v>1120.8</v>
      </c>
      <c r="E79" s="13">
        <v>739</v>
      </c>
      <c r="F79" s="83">
        <f t="shared" si="1"/>
        <v>886.8</v>
      </c>
    </row>
    <row r="80" spans="1:6" ht="15.75" x14ac:dyDescent="0.2">
      <c r="A80" s="195"/>
      <c r="B80" s="5" t="s">
        <v>28</v>
      </c>
      <c r="C80" s="13">
        <v>1054</v>
      </c>
      <c r="D80" s="83">
        <f t="shared" si="0"/>
        <v>1264.8</v>
      </c>
      <c r="E80" s="13">
        <v>798</v>
      </c>
      <c r="F80" s="83">
        <f t="shared" si="1"/>
        <v>957.59999999999991</v>
      </c>
    </row>
    <row r="81" spans="1:9" ht="15.75" x14ac:dyDescent="0.2">
      <c r="A81" s="195"/>
      <c r="B81" s="5" t="s">
        <v>53</v>
      </c>
      <c r="C81" s="13">
        <v>960</v>
      </c>
      <c r="D81" s="83">
        <f t="shared" si="0"/>
        <v>1152</v>
      </c>
      <c r="E81" s="13">
        <v>718</v>
      </c>
      <c r="F81" s="83">
        <f t="shared" si="1"/>
        <v>861.6</v>
      </c>
    </row>
    <row r="82" spans="1:9" ht="15.75" x14ac:dyDescent="0.2">
      <c r="A82" s="195"/>
      <c r="B82" s="5" t="s">
        <v>149</v>
      </c>
      <c r="C82" s="13">
        <v>934</v>
      </c>
      <c r="D82" s="83">
        <f t="shared" si="0"/>
        <v>1120.8</v>
      </c>
      <c r="E82" s="13">
        <v>739</v>
      </c>
      <c r="F82" s="83">
        <f t="shared" si="1"/>
        <v>886.8</v>
      </c>
    </row>
    <row r="83" spans="1:9" ht="15.75" x14ac:dyDescent="0.2">
      <c r="A83" s="196"/>
      <c r="B83" s="5" t="s">
        <v>148</v>
      </c>
      <c r="C83" s="13">
        <v>718</v>
      </c>
      <c r="D83" s="83">
        <f t="shared" si="0"/>
        <v>861.6</v>
      </c>
      <c r="E83" s="13">
        <v>659</v>
      </c>
      <c r="F83" s="83">
        <f t="shared" si="1"/>
        <v>790.8</v>
      </c>
    </row>
    <row r="84" spans="1:9" ht="31.5" x14ac:dyDescent="0.2">
      <c r="A84" s="192">
        <v>9</v>
      </c>
      <c r="B84" s="6" t="s">
        <v>106</v>
      </c>
      <c r="C84" s="15"/>
      <c r="D84" s="83"/>
      <c r="E84" s="82"/>
      <c r="F84" s="83"/>
    </row>
    <row r="85" spans="1:9" ht="15.75" x14ac:dyDescent="0.2">
      <c r="A85" s="192"/>
      <c r="B85" s="5" t="s">
        <v>151</v>
      </c>
      <c r="C85" s="13">
        <v>934</v>
      </c>
      <c r="D85" s="83">
        <f t="shared" ref="D85:D147" si="2">C85*1.2</f>
        <v>1120.8</v>
      </c>
      <c r="E85" s="13">
        <v>739</v>
      </c>
      <c r="F85" s="83">
        <f t="shared" ref="F85:F147" si="3">E85*1.2</f>
        <v>886.8</v>
      </c>
    </row>
    <row r="86" spans="1:9" ht="15.75" x14ac:dyDescent="0.2">
      <c r="A86" s="192"/>
      <c r="B86" s="5" t="s">
        <v>107</v>
      </c>
      <c r="C86" s="13">
        <v>934</v>
      </c>
      <c r="D86" s="83">
        <f t="shared" si="2"/>
        <v>1120.8</v>
      </c>
      <c r="E86" s="13">
        <v>739</v>
      </c>
      <c r="F86" s="83">
        <f t="shared" si="3"/>
        <v>886.8</v>
      </c>
      <c r="G86" s="12"/>
      <c r="H86" s="12"/>
      <c r="I86" s="12"/>
    </row>
    <row r="87" spans="1:9" ht="15.75" x14ac:dyDescent="0.2">
      <c r="A87" s="192"/>
      <c r="B87" s="5" t="s">
        <v>28</v>
      </c>
      <c r="C87" s="13">
        <v>1054</v>
      </c>
      <c r="D87" s="83">
        <f t="shared" si="2"/>
        <v>1264.8</v>
      </c>
      <c r="E87" s="13">
        <v>860</v>
      </c>
      <c r="F87" s="83">
        <f t="shared" si="3"/>
        <v>1032</v>
      </c>
    </row>
    <row r="88" spans="1:9" ht="15.75" x14ac:dyDescent="0.2">
      <c r="A88" s="192"/>
      <c r="B88" s="5" t="s">
        <v>53</v>
      </c>
      <c r="C88" s="13">
        <v>960</v>
      </c>
      <c r="D88" s="83">
        <f t="shared" si="2"/>
        <v>1152</v>
      </c>
      <c r="E88" s="13">
        <v>718</v>
      </c>
      <c r="F88" s="83">
        <f t="shared" si="3"/>
        <v>861.6</v>
      </c>
    </row>
    <row r="89" spans="1:9" ht="15.75" x14ac:dyDescent="0.2">
      <c r="A89" s="192"/>
      <c r="B89" s="5" t="s">
        <v>78</v>
      </c>
      <c r="C89" s="13">
        <v>634</v>
      </c>
      <c r="D89" s="83">
        <f t="shared" si="2"/>
        <v>760.8</v>
      </c>
      <c r="E89" s="13">
        <v>575</v>
      </c>
      <c r="F89" s="83">
        <f t="shared" si="3"/>
        <v>690</v>
      </c>
    </row>
    <row r="90" spans="1:9" ht="47.25" x14ac:dyDescent="0.2">
      <c r="A90" s="192">
        <v>10</v>
      </c>
      <c r="B90" s="6" t="s">
        <v>108</v>
      </c>
      <c r="C90" s="15"/>
      <c r="D90" s="83"/>
      <c r="E90" s="82"/>
      <c r="F90" s="83"/>
    </row>
    <row r="91" spans="1:9" ht="15.75" x14ac:dyDescent="0.2">
      <c r="A91" s="192"/>
      <c r="B91" s="5" t="s">
        <v>44</v>
      </c>
      <c r="C91" s="18">
        <v>1054</v>
      </c>
      <c r="D91" s="83">
        <f t="shared" si="2"/>
        <v>1264.8</v>
      </c>
      <c r="E91" s="83">
        <v>860</v>
      </c>
      <c r="F91" s="83">
        <f t="shared" si="3"/>
        <v>1032</v>
      </c>
    </row>
    <row r="92" spans="1:9" ht="15.75" x14ac:dyDescent="0.2">
      <c r="A92" s="192"/>
      <c r="B92" s="5" t="s">
        <v>54</v>
      </c>
      <c r="C92" s="18">
        <v>996</v>
      </c>
      <c r="D92" s="83">
        <f t="shared" si="2"/>
        <v>1195.2</v>
      </c>
      <c r="E92" s="83">
        <v>801</v>
      </c>
      <c r="F92" s="83">
        <f t="shared" si="3"/>
        <v>961.19999999999993</v>
      </c>
    </row>
    <row r="93" spans="1:9" ht="63" x14ac:dyDescent="0.2">
      <c r="A93" s="192"/>
      <c r="B93" s="5" t="s">
        <v>109</v>
      </c>
      <c r="C93" s="18">
        <v>1054</v>
      </c>
      <c r="D93" s="83">
        <f t="shared" si="2"/>
        <v>1264.8</v>
      </c>
      <c r="E93" s="83">
        <v>860</v>
      </c>
      <c r="F93" s="83">
        <f t="shared" si="3"/>
        <v>1032</v>
      </c>
    </row>
    <row r="94" spans="1:9" ht="15.75" x14ac:dyDescent="0.2">
      <c r="A94" s="192"/>
      <c r="B94" s="11" t="s">
        <v>55</v>
      </c>
      <c r="C94" s="18">
        <v>960</v>
      </c>
      <c r="D94" s="83">
        <f t="shared" si="2"/>
        <v>1152</v>
      </c>
      <c r="E94" s="83">
        <v>718</v>
      </c>
      <c r="F94" s="83">
        <f t="shared" si="3"/>
        <v>861.6</v>
      </c>
    </row>
    <row r="95" spans="1:9" ht="15.75" x14ac:dyDescent="0.2">
      <c r="A95" s="192"/>
      <c r="B95" s="5" t="s">
        <v>56</v>
      </c>
      <c r="C95" s="18">
        <v>575</v>
      </c>
      <c r="D95" s="83">
        <f t="shared" si="2"/>
        <v>690</v>
      </c>
      <c r="E95" s="83">
        <v>575</v>
      </c>
      <c r="F95" s="83">
        <f t="shared" si="3"/>
        <v>690</v>
      </c>
    </row>
    <row r="96" spans="1:9" ht="15.75" x14ac:dyDescent="0.2">
      <c r="A96" s="192"/>
      <c r="B96" s="5" t="s">
        <v>110</v>
      </c>
      <c r="C96" s="18">
        <v>1040</v>
      </c>
      <c r="D96" s="83">
        <f t="shared" si="2"/>
        <v>1248</v>
      </c>
      <c r="E96" s="83">
        <v>798</v>
      </c>
      <c r="F96" s="83">
        <f t="shared" si="3"/>
        <v>957.59999999999991</v>
      </c>
    </row>
    <row r="97" spans="1:6" ht="51" customHeight="1" x14ac:dyDescent="0.2">
      <c r="A97" s="192"/>
      <c r="B97" s="5" t="s">
        <v>111</v>
      </c>
      <c r="C97" s="18">
        <v>828</v>
      </c>
      <c r="D97" s="83">
        <f t="shared" si="2"/>
        <v>993.59999999999991</v>
      </c>
      <c r="E97" s="83">
        <v>586</v>
      </c>
      <c r="F97" s="83">
        <f t="shared" si="3"/>
        <v>703.19999999999993</v>
      </c>
    </row>
    <row r="98" spans="1:6" ht="63.75" customHeight="1" x14ac:dyDescent="0.2">
      <c r="A98" s="194">
        <v>11</v>
      </c>
      <c r="B98" s="6" t="s">
        <v>152</v>
      </c>
      <c r="C98" s="19"/>
      <c r="D98" s="83"/>
      <c r="E98" s="83"/>
      <c r="F98" s="83"/>
    </row>
    <row r="99" spans="1:6" ht="19.5" customHeight="1" x14ac:dyDescent="0.2">
      <c r="A99" s="195"/>
      <c r="B99" s="5" t="s">
        <v>44</v>
      </c>
      <c r="C99" s="19">
        <v>1054</v>
      </c>
      <c r="D99" s="83">
        <f t="shared" si="2"/>
        <v>1264.8</v>
      </c>
      <c r="E99" s="83">
        <v>860</v>
      </c>
      <c r="F99" s="83">
        <f t="shared" si="3"/>
        <v>1032</v>
      </c>
    </row>
    <row r="100" spans="1:6" ht="60.75" customHeight="1" x14ac:dyDescent="0.2">
      <c r="A100" s="196"/>
      <c r="B100" s="5" t="s">
        <v>153</v>
      </c>
      <c r="C100" s="19">
        <v>1054</v>
      </c>
      <c r="D100" s="83">
        <f t="shared" si="2"/>
        <v>1264.8</v>
      </c>
      <c r="E100" s="83">
        <v>860</v>
      </c>
      <c r="F100" s="83">
        <f t="shared" si="3"/>
        <v>1032</v>
      </c>
    </row>
    <row r="101" spans="1:6" ht="31.5" x14ac:dyDescent="0.2">
      <c r="A101" s="192">
        <v>12</v>
      </c>
      <c r="B101" s="6" t="s">
        <v>112</v>
      </c>
      <c r="C101" s="15"/>
      <c r="D101" s="83"/>
      <c r="E101" s="82"/>
      <c r="F101" s="83"/>
    </row>
    <row r="102" spans="1:6" ht="15.75" x14ac:dyDescent="0.2">
      <c r="A102" s="192"/>
      <c r="B102" s="5" t="s">
        <v>44</v>
      </c>
      <c r="C102" s="18">
        <v>1054</v>
      </c>
      <c r="D102" s="83">
        <f t="shared" si="2"/>
        <v>1264.8</v>
      </c>
      <c r="E102" s="83">
        <v>860</v>
      </c>
      <c r="F102" s="83">
        <f t="shared" si="3"/>
        <v>1032</v>
      </c>
    </row>
    <row r="103" spans="1:6" ht="65.25" customHeight="1" x14ac:dyDescent="0.2">
      <c r="A103" s="192"/>
      <c r="B103" s="5" t="s">
        <v>109</v>
      </c>
      <c r="C103" s="18">
        <v>1054</v>
      </c>
      <c r="D103" s="83">
        <f t="shared" si="2"/>
        <v>1264.8</v>
      </c>
      <c r="E103" s="83">
        <v>860</v>
      </c>
      <c r="F103" s="83">
        <f t="shared" si="3"/>
        <v>1032</v>
      </c>
    </row>
    <row r="104" spans="1:6" ht="15.75" x14ac:dyDescent="0.2">
      <c r="A104" s="192"/>
      <c r="B104" s="5" t="s">
        <v>55</v>
      </c>
      <c r="C104" s="18">
        <v>960</v>
      </c>
      <c r="D104" s="83">
        <f t="shared" si="2"/>
        <v>1152</v>
      </c>
      <c r="E104" s="83">
        <v>718</v>
      </c>
      <c r="F104" s="83">
        <f t="shared" si="3"/>
        <v>861.6</v>
      </c>
    </row>
    <row r="105" spans="1:6" ht="15.75" x14ac:dyDescent="0.2">
      <c r="A105" s="192"/>
      <c r="B105" s="5" t="s">
        <v>56</v>
      </c>
      <c r="C105" s="18">
        <v>575</v>
      </c>
      <c r="D105" s="83">
        <f t="shared" si="2"/>
        <v>690</v>
      </c>
      <c r="E105" s="83">
        <v>575</v>
      </c>
      <c r="F105" s="83">
        <f t="shared" si="3"/>
        <v>690</v>
      </c>
    </row>
    <row r="106" spans="1:6" ht="15.75" x14ac:dyDescent="0.2">
      <c r="A106" s="192">
        <v>13</v>
      </c>
      <c r="B106" s="6" t="s">
        <v>57</v>
      </c>
      <c r="C106" s="18"/>
      <c r="D106" s="83"/>
      <c r="E106" s="83"/>
      <c r="F106" s="83"/>
    </row>
    <row r="107" spans="1:6" ht="15.75" x14ac:dyDescent="0.2">
      <c r="A107" s="192"/>
      <c r="B107" s="5" t="s">
        <v>58</v>
      </c>
      <c r="C107" s="18">
        <v>575</v>
      </c>
      <c r="D107" s="83">
        <f t="shared" si="2"/>
        <v>690</v>
      </c>
      <c r="E107" s="83">
        <v>575</v>
      </c>
      <c r="F107" s="83">
        <f t="shared" si="3"/>
        <v>690</v>
      </c>
    </row>
    <row r="108" spans="1:6" ht="15.75" x14ac:dyDescent="0.2">
      <c r="A108" s="192"/>
      <c r="B108" s="5" t="s">
        <v>59</v>
      </c>
      <c r="C108" s="18">
        <v>575</v>
      </c>
      <c r="D108" s="83">
        <f t="shared" si="2"/>
        <v>690</v>
      </c>
      <c r="E108" s="83">
        <v>575</v>
      </c>
      <c r="F108" s="83">
        <f t="shared" si="3"/>
        <v>690</v>
      </c>
    </row>
    <row r="109" spans="1:6" ht="30" customHeight="1" x14ac:dyDescent="0.2">
      <c r="A109" s="192">
        <v>14</v>
      </c>
      <c r="B109" s="6" t="s">
        <v>113</v>
      </c>
      <c r="C109" s="15"/>
      <c r="D109" s="83"/>
      <c r="E109" s="82"/>
      <c r="F109" s="83"/>
    </row>
    <row r="110" spans="1:6" ht="31.5" x14ac:dyDescent="0.2">
      <c r="A110" s="192"/>
      <c r="B110" s="5" t="s">
        <v>114</v>
      </c>
      <c r="C110" s="17">
        <v>770</v>
      </c>
      <c r="D110" s="83">
        <f t="shared" si="2"/>
        <v>924</v>
      </c>
      <c r="E110" s="83">
        <v>575</v>
      </c>
      <c r="F110" s="83">
        <f t="shared" si="3"/>
        <v>690</v>
      </c>
    </row>
    <row r="111" spans="1:6" ht="15.75" x14ac:dyDescent="0.2">
      <c r="A111" s="192"/>
      <c r="B111" s="5" t="s">
        <v>60</v>
      </c>
      <c r="C111" s="18">
        <v>890</v>
      </c>
      <c r="D111" s="83">
        <f t="shared" si="2"/>
        <v>1068</v>
      </c>
      <c r="E111" s="83">
        <v>696</v>
      </c>
      <c r="F111" s="83">
        <f t="shared" si="3"/>
        <v>835.19999999999993</v>
      </c>
    </row>
    <row r="112" spans="1:6" ht="15.75" x14ac:dyDescent="0.2">
      <c r="A112" s="192"/>
      <c r="B112" s="5" t="s">
        <v>115</v>
      </c>
      <c r="C112" s="18">
        <v>890</v>
      </c>
      <c r="D112" s="83">
        <f t="shared" si="2"/>
        <v>1068</v>
      </c>
      <c r="E112" s="83">
        <v>696</v>
      </c>
      <c r="F112" s="83">
        <f t="shared" si="3"/>
        <v>835.19999999999993</v>
      </c>
    </row>
    <row r="113" spans="1:6" ht="15.75" x14ac:dyDescent="0.2">
      <c r="A113" s="192"/>
      <c r="B113" s="5" t="s">
        <v>116</v>
      </c>
      <c r="C113" s="18">
        <v>890</v>
      </c>
      <c r="D113" s="83">
        <f t="shared" si="2"/>
        <v>1068</v>
      </c>
      <c r="E113" s="83">
        <v>696</v>
      </c>
      <c r="F113" s="83">
        <f t="shared" si="3"/>
        <v>835.19999999999993</v>
      </c>
    </row>
    <row r="114" spans="1:6" ht="15.75" x14ac:dyDescent="0.2">
      <c r="A114" s="192"/>
      <c r="B114" s="5" t="s">
        <v>117</v>
      </c>
      <c r="C114" s="18">
        <v>890</v>
      </c>
      <c r="D114" s="83">
        <f t="shared" si="2"/>
        <v>1068</v>
      </c>
      <c r="E114" s="83">
        <v>696</v>
      </c>
      <c r="F114" s="83">
        <f t="shared" si="3"/>
        <v>835.19999999999993</v>
      </c>
    </row>
    <row r="115" spans="1:6" ht="15.75" x14ac:dyDescent="0.2">
      <c r="A115" s="192"/>
      <c r="B115" s="5" t="s">
        <v>61</v>
      </c>
      <c r="C115" s="18">
        <v>890</v>
      </c>
      <c r="D115" s="83">
        <f t="shared" si="2"/>
        <v>1068</v>
      </c>
      <c r="E115" s="83">
        <v>696</v>
      </c>
      <c r="F115" s="83">
        <f t="shared" si="3"/>
        <v>835.19999999999993</v>
      </c>
    </row>
    <row r="116" spans="1:6" ht="15.75" x14ac:dyDescent="0.2">
      <c r="A116" s="192"/>
      <c r="B116" s="5" t="s">
        <v>118</v>
      </c>
      <c r="C116" s="18">
        <v>890</v>
      </c>
      <c r="D116" s="83">
        <f t="shared" si="2"/>
        <v>1068</v>
      </c>
      <c r="E116" s="83">
        <v>696</v>
      </c>
      <c r="F116" s="83">
        <f t="shared" si="3"/>
        <v>835.19999999999993</v>
      </c>
    </row>
    <row r="117" spans="1:6" ht="15.75" x14ac:dyDescent="0.2">
      <c r="A117" s="192"/>
      <c r="B117" s="5" t="s">
        <v>119</v>
      </c>
      <c r="C117" s="18">
        <v>890</v>
      </c>
      <c r="D117" s="83">
        <f t="shared" si="2"/>
        <v>1068</v>
      </c>
      <c r="E117" s="83">
        <v>696</v>
      </c>
      <c r="F117" s="83">
        <f t="shared" si="3"/>
        <v>835.19999999999993</v>
      </c>
    </row>
    <row r="118" spans="1:6" ht="15.75" x14ac:dyDescent="0.2">
      <c r="A118" s="192"/>
      <c r="B118" s="5" t="s">
        <v>56</v>
      </c>
      <c r="C118" s="18">
        <v>575</v>
      </c>
      <c r="D118" s="83">
        <f t="shared" si="2"/>
        <v>690</v>
      </c>
      <c r="E118" s="83">
        <v>575</v>
      </c>
      <c r="F118" s="83">
        <f t="shared" si="3"/>
        <v>690</v>
      </c>
    </row>
    <row r="119" spans="1:6" ht="15.75" x14ac:dyDescent="0.2">
      <c r="A119" s="192">
        <v>15</v>
      </c>
      <c r="B119" s="6" t="s">
        <v>62</v>
      </c>
      <c r="C119" s="15"/>
      <c r="D119" s="83"/>
      <c r="E119" s="82"/>
      <c r="F119" s="83"/>
    </row>
    <row r="120" spans="1:6" ht="15.75" x14ac:dyDescent="0.2">
      <c r="A120" s="192"/>
      <c r="B120" s="5" t="s">
        <v>44</v>
      </c>
      <c r="C120" s="17">
        <v>770</v>
      </c>
      <c r="D120" s="83">
        <f t="shared" si="2"/>
        <v>924</v>
      </c>
      <c r="E120" s="83">
        <v>575</v>
      </c>
      <c r="F120" s="83">
        <f t="shared" si="3"/>
        <v>690</v>
      </c>
    </row>
    <row r="121" spans="1:6" ht="34.5" customHeight="1" x14ac:dyDescent="0.2">
      <c r="A121" s="192"/>
      <c r="B121" s="5" t="s">
        <v>63</v>
      </c>
      <c r="C121" s="18">
        <v>770</v>
      </c>
      <c r="D121" s="83">
        <f t="shared" si="2"/>
        <v>924</v>
      </c>
      <c r="E121" s="83">
        <v>575</v>
      </c>
      <c r="F121" s="83">
        <f t="shared" si="3"/>
        <v>690</v>
      </c>
    </row>
    <row r="122" spans="1:6" ht="15.75" x14ac:dyDescent="0.2">
      <c r="A122" s="192"/>
      <c r="B122" s="5" t="s">
        <v>56</v>
      </c>
      <c r="C122" s="18">
        <v>575</v>
      </c>
      <c r="D122" s="83">
        <f t="shared" si="2"/>
        <v>690</v>
      </c>
      <c r="E122" s="83">
        <v>575</v>
      </c>
      <c r="F122" s="83">
        <f t="shared" si="3"/>
        <v>690</v>
      </c>
    </row>
    <row r="123" spans="1:6" ht="15.75" x14ac:dyDescent="0.2">
      <c r="A123" s="194">
        <v>16</v>
      </c>
      <c r="B123" s="6" t="s">
        <v>64</v>
      </c>
      <c r="C123" s="17"/>
      <c r="D123" s="83"/>
      <c r="E123" s="82"/>
      <c r="F123" s="83"/>
    </row>
    <row r="124" spans="1:6" ht="15.75" x14ac:dyDescent="0.2">
      <c r="A124" s="195"/>
      <c r="B124" s="5" t="s">
        <v>65</v>
      </c>
      <c r="C124" s="17">
        <v>770</v>
      </c>
      <c r="D124" s="83">
        <f t="shared" si="2"/>
        <v>924</v>
      </c>
      <c r="E124" s="83">
        <v>575</v>
      </c>
      <c r="F124" s="83">
        <f t="shared" si="3"/>
        <v>690</v>
      </c>
    </row>
    <row r="125" spans="1:6" ht="15.75" x14ac:dyDescent="0.2">
      <c r="A125" s="195"/>
      <c r="B125" s="5" t="s">
        <v>66</v>
      </c>
      <c r="C125" s="18">
        <v>770</v>
      </c>
      <c r="D125" s="83">
        <f t="shared" si="2"/>
        <v>924</v>
      </c>
      <c r="E125" s="83">
        <v>575</v>
      </c>
      <c r="F125" s="83">
        <f t="shared" si="3"/>
        <v>690</v>
      </c>
    </row>
    <row r="126" spans="1:6" ht="15.75" x14ac:dyDescent="0.2">
      <c r="A126" s="195"/>
      <c r="B126" s="5" t="s">
        <v>67</v>
      </c>
      <c r="C126" s="18">
        <v>770</v>
      </c>
      <c r="D126" s="83">
        <f t="shared" si="2"/>
        <v>924</v>
      </c>
      <c r="E126" s="83">
        <v>575</v>
      </c>
      <c r="F126" s="83">
        <f t="shared" si="3"/>
        <v>690</v>
      </c>
    </row>
    <row r="127" spans="1:6" ht="15.75" x14ac:dyDescent="0.2">
      <c r="A127" s="195"/>
      <c r="B127" s="5" t="s">
        <v>68</v>
      </c>
      <c r="C127" s="18">
        <v>770</v>
      </c>
      <c r="D127" s="83">
        <f t="shared" si="2"/>
        <v>924</v>
      </c>
      <c r="E127" s="83">
        <v>575</v>
      </c>
      <c r="F127" s="83">
        <f t="shared" si="3"/>
        <v>690</v>
      </c>
    </row>
    <row r="128" spans="1:6" ht="15.75" x14ac:dyDescent="0.2">
      <c r="A128" s="196"/>
      <c r="B128" s="5" t="s">
        <v>56</v>
      </c>
      <c r="C128" s="18">
        <v>575</v>
      </c>
      <c r="D128" s="83">
        <f t="shared" si="2"/>
        <v>690</v>
      </c>
      <c r="E128" s="83">
        <v>575</v>
      </c>
      <c r="F128" s="83">
        <f t="shared" si="3"/>
        <v>690</v>
      </c>
    </row>
    <row r="129" spans="1:10" ht="15.75" x14ac:dyDescent="0.2">
      <c r="A129" s="192">
        <v>17</v>
      </c>
      <c r="B129" s="6" t="s">
        <v>69</v>
      </c>
      <c r="C129" s="15"/>
      <c r="D129" s="83"/>
      <c r="E129" s="82"/>
      <c r="F129" s="83"/>
    </row>
    <row r="130" spans="1:10" ht="15.75" x14ac:dyDescent="0.2">
      <c r="A130" s="192"/>
      <c r="B130" s="5" t="s">
        <v>44</v>
      </c>
      <c r="C130" s="17">
        <v>934</v>
      </c>
      <c r="D130" s="83">
        <f t="shared" si="2"/>
        <v>1120.8</v>
      </c>
      <c r="E130" s="83">
        <v>659</v>
      </c>
      <c r="F130" s="83">
        <f t="shared" si="3"/>
        <v>790.8</v>
      </c>
    </row>
    <row r="131" spans="1:10" ht="15.75" x14ac:dyDescent="0.2">
      <c r="A131" s="192"/>
      <c r="B131" s="5" t="s">
        <v>70</v>
      </c>
      <c r="C131" s="17">
        <v>934</v>
      </c>
      <c r="D131" s="83">
        <f t="shared" si="2"/>
        <v>1120.8</v>
      </c>
      <c r="E131" s="83">
        <v>659</v>
      </c>
      <c r="F131" s="83">
        <f t="shared" si="3"/>
        <v>790.8</v>
      </c>
    </row>
    <row r="132" spans="1:10" ht="15.75" x14ac:dyDescent="0.2">
      <c r="A132" s="192"/>
      <c r="B132" s="5" t="s">
        <v>68</v>
      </c>
      <c r="C132" s="17">
        <v>854</v>
      </c>
      <c r="D132" s="83">
        <f t="shared" si="2"/>
        <v>1024.8</v>
      </c>
      <c r="E132" s="83">
        <v>659</v>
      </c>
      <c r="F132" s="83">
        <f t="shared" si="3"/>
        <v>790.8</v>
      </c>
    </row>
    <row r="133" spans="1:10" ht="15.75" x14ac:dyDescent="0.2">
      <c r="A133" s="192"/>
      <c r="B133" s="5" t="s">
        <v>56</v>
      </c>
      <c r="C133" s="17">
        <v>575</v>
      </c>
      <c r="D133" s="83">
        <f t="shared" si="2"/>
        <v>690</v>
      </c>
      <c r="E133" s="83">
        <v>575</v>
      </c>
      <c r="F133" s="83">
        <f t="shared" si="3"/>
        <v>690</v>
      </c>
    </row>
    <row r="134" spans="1:10" ht="15.75" x14ac:dyDescent="0.2">
      <c r="A134" s="192">
        <v>18</v>
      </c>
      <c r="B134" s="6" t="s">
        <v>71</v>
      </c>
      <c r="C134" s="15"/>
      <c r="D134" s="83"/>
      <c r="E134" s="82"/>
      <c r="F134" s="83"/>
    </row>
    <row r="135" spans="1:10" ht="15.75" x14ac:dyDescent="0.2">
      <c r="A135" s="192"/>
      <c r="B135" s="5" t="s">
        <v>75</v>
      </c>
      <c r="C135" s="19">
        <v>575</v>
      </c>
      <c r="D135" s="83">
        <f t="shared" si="2"/>
        <v>690</v>
      </c>
      <c r="E135" s="83">
        <v>575</v>
      </c>
      <c r="F135" s="83">
        <f t="shared" si="3"/>
        <v>690</v>
      </c>
      <c r="G135" s="12"/>
      <c r="H135" s="12"/>
      <c r="I135" s="12"/>
      <c r="J135" s="12"/>
    </row>
    <row r="136" spans="1:10" ht="15.75" x14ac:dyDescent="0.2">
      <c r="A136" s="192"/>
      <c r="B136" s="5" t="s">
        <v>76</v>
      </c>
      <c r="C136" s="19">
        <v>575</v>
      </c>
      <c r="D136" s="83">
        <f t="shared" si="2"/>
        <v>690</v>
      </c>
      <c r="E136" s="83">
        <v>575</v>
      </c>
      <c r="F136" s="83">
        <f t="shared" si="3"/>
        <v>690</v>
      </c>
    </row>
    <row r="137" spans="1:10" ht="15.75" x14ac:dyDescent="0.2">
      <c r="A137" s="192"/>
      <c r="B137" s="5" t="s">
        <v>77</v>
      </c>
      <c r="C137" s="19">
        <v>575</v>
      </c>
      <c r="D137" s="83">
        <f t="shared" si="2"/>
        <v>690</v>
      </c>
      <c r="E137" s="83">
        <v>575</v>
      </c>
      <c r="F137" s="83">
        <f t="shared" si="3"/>
        <v>690</v>
      </c>
    </row>
    <row r="138" spans="1:10" ht="15.75" x14ac:dyDescent="0.2">
      <c r="A138" s="192"/>
      <c r="B138" s="5" t="s">
        <v>78</v>
      </c>
      <c r="C138" s="19">
        <v>634</v>
      </c>
      <c r="D138" s="83">
        <f t="shared" si="2"/>
        <v>760.8</v>
      </c>
      <c r="E138" s="83">
        <v>575</v>
      </c>
      <c r="F138" s="83">
        <f t="shared" si="3"/>
        <v>690</v>
      </c>
    </row>
    <row r="139" spans="1:10" ht="31.5" x14ac:dyDescent="0.2">
      <c r="A139" s="194">
        <v>19</v>
      </c>
      <c r="B139" s="6" t="s">
        <v>154</v>
      </c>
      <c r="C139" s="19"/>
      <c r="D139" s="83"/>
      <c r="E139" s="83"/>
      <c r="F139" s="83"/>
    </row>
    <row r="140" spans="1:10" ht="15.75" x14ac:dyDescent="0.2">
      <c r="A140" s="195"/>
      <c r="B140" s="5" t="s">
        <v>44</v>
      </c>
      <c r="C140" s="19">
        <v>770</v>
      </c>
      <c r="D140" s="83">
        <f t="shared" si="2"/>
        <v>924</v>
      </c>
      <c r="E140" s="83">
        <v>575</v>
      </c>
      <c r="F140" s="83">
        <f t="shared" si="3"/>
        <v>690</v>
      </c>
    </row>
    <row r="141" spans="1:10" ht="15.75" x14ac:dyDescent="0.2">
      <c r="A141" s="195"/>
      <c r="B141" s="5" t="s">
        <v>72</v>
      </c>
      <c r="C141" s="19">
        <v>770</v>
      </c>
      <c r="D141" s="83">
        <f t="shared" si="2"/>
        <v>924</v>
      </c>
      <c r="E141" s="83">
        <v>575</v>
      </c>
      <c r="F141" s="83">
        <f t="shared" si="3"/>
        <v>690</v>
      </c>
    </row>
    <row r="142" spans="1:10" ht="15.75" x14ac:dyDescent="0.2">
      <c r="A142" s="195"/>
      <c r="B142" s="5" t="s">
        <v>73</v>
      </c>
      <c r="C142" s="19">
        <v>770</v>
      </c>
      <c r="D142" s="83">
        <f t="shared" si="2"/>
        <v>924</v>
      </c>
      <c r="E142" s="83">
        <v>575</v>
      </c>
      <c r="F142" s="83">
        <f t="shared" si="3"/>
        <v>690</v>
      </c>
    </row>
    <row r="143" spans="1:10" ht="15.75" x14ac:dyDescent="0.2">
      <c r="A143" s="195"/>
      <c r="B143" s="5" t="s">
        <v>28</v>
      </c>
      <c r="C143" s="19">
        <v>908</v>
      </c>
      <c r="D143" s="83">
        <f t="shared" si="2"/>
        <v>1089.5999999999999</v>
      </c>
      <c r="E143" s="83">
        <v>634</v>
      </c>
      <c r="F143" s="83">
        <f t="shared" si="3"/>
        <v>760.8</v>
      </c>
    </row>
    <row r="144" spans="1:10" ht="15.75" x14ac:dyDescent="0.2">
      <c r="A144" s="196"/>
      <c r="B144" s="5" t="s">
        <v>74</v>
      </c>
      <c r="C144" s="19">
        <v>854</v>
      </c>
      <c r="D144" s="83">
        <f t="shared" si="2"/>
        <v>1024.8</v>
      </c>
      <c r="E144" s="83">
        <v>718</v>
      </c>
      <c r="F144" s="83">
        <f t="shared" si="3"/>
        <v>861.6</v>
      </c>
    </row>
    <row r="145" spans="1:6" ht="31.5" x14ac:dyDescent="0.2">
      <c r="A145" s="194">
        <v>20</v>
      </c>
      <c r="B145" s="6" t="s">
        <v>155</v>
      </c>
      <c r="C145" s="19"/>
      <c r="D145" s="83"/>
      <c r="E145" s="83"/>
      <c r="F145" s="83"/>
    </row>
    <row r="146" spans="1:6" ht="15.75" x14ac:dyDescent="0.2">
      <c r="A146" s="195"/>
      <c r="B146" s="5" t="s">
        <v>44</v>
      </c>
      <c r="C146" s="19">
        <v>850</v>
      </c>
      <c r="D146" s="83">
        <f t="shared" si="2"/>
        <v>1020</v>
      </c>
      <c r="E146" s="83">
        <v>575</v>
      </c>
      <c r="F146" s="83">
        <f t="shared" si="3"/>
        <v>690</v>
      </c>
    </row>
    <row r="147" spans="1:6" ht="15.75" x14ac:dyDescent="0.2">
      <c r="A147" s="195"/>
      <c r="B147" s="5" t="s">
        <v>72</v>
      </c>
      <c r="C147" s="19">
        <v>850</v>
      </c>
      <c r="D147" s="83">
        <f t="shared" si="2"/>
        <v>1020</v>
      </c>
      <c r="E147" s="83">
        <v>575</v>
      </c>
      <c r="F147" s="83">
        <f t="shared" si="3"/>
        <v>690</v>
      </c>
    </row>
    <row r="148" spans="1:6" ht="15.75" x14ac:dyDescent="0.2">
      <c r="A148" s="195"/>
      <c r="B148" s="5" t="s">
        <v>73</v>
      </c>
      <c r="C148" s="19">
        <v>850</v>
      </c>
      <c r="D148" s="83">
        <f t="shared" ref="D148:D182" si="4">C148*1.2</f>
        <v>1020</v>
      </c>
      <c r="E148" s="83">
        <v>575</v>
      </c>
      <c r="F148" s="83">
        <f t="shared" ref="F148:F182" si="5">E148*1.2</f>
        <v>690</v>
      </c>
    </row>
    <row r="149" spans="1:6" ht="15.75" x14ac:dyDescent="0.2">
      <c r="A149" s="195"/>
      <c r="B149" s="5" t="s">
        <v>74</v>
      </c>
      <c r="C149" s="19">
        <v>934</v>
      </c>
      <c r="D149" s="83">
        <f t="shared" si="4"/>
        <v>1120.8</v>
      </c>
      <c r="E149" s="83">
        <v>718</v>
      </c>
      <c r="F149" s="83">
        <f t="shared" si="5"/>
        <v>861.6</v>
      </c>
    </row>
    <row r="150" spans="1:6" ht="15.75" x14ac:dyDescent="0.2">
      <c r="A150" s="196"/>
      <c r="B150" s="5" t="s">
        <v>28</v>
      </c>
      <c r="C150" s="19">
        <v>908</v>
      </c>
      <c r="D150" s="83">
        <f t="shared" si="4"/>
        <v>1089.5999999999999</v>
      </c>
      <c r="E150" s="83">
        <v>634</v>
      </c>
      <c r="F150" s="83">
        <f t="shared" si="5"/>
        <v>760.8</v>
      </c>
    </row>
    <row r="151" spans="1:6" ht="19.5" customHeight="1" x14ac:dyDescent="0.2">
      <c r="A151" s="192">
        <v>21</v>
      </c>
      <c r="B151" s="6" t="s">
        <v>79</v>
      </c>
      <c r="C151" s="15"/>
      <c r="D151" s="83"/>
      <c r="E151" s="82"/>
      <c r="F151" s="83"/>
    </row>
    <row r="152" spans="1:6" ht="15.75" x14ac:dyDescent="0.2">
      <c r="A152" s="192"/>
      <c r="B152" s="5" t="s">
        <v>80</v>
      </c>
      <c r="C152" s="17">
        <v>770</v>
      </c>
      <c r="D152" s="83">
        <f t="shared" si="4"/>
        <v>924</v>
      </c>
      <c r="E152" s="83">
        <v>634</v>
      </c>
      <c r="F152" s="83">
        <f t="shared" si="5"/>
        <v>760.8</v>
      </c>
    </row>
    <row r="153" spans="1:6" ht="15.75" x14ac:dyDescent="0.2">
      <c r="A153" s="192"/>
      <c r="B153" s="5" t="s">
        <v>81</v>
      </c>
      <c r="C153" s="18">
        <v>711</v>
      </c>
      <c r="D153" s="83">
        <f t="shared" si="4"/>
        <v>853.19999999999993</v>
      </c>
      <c r="E153" s="83">
        <v>575</v>
      </c>
      <c r="F153" s="83">
        <f t="shared" si="5"/>
        <v>690</v>
      </c>
    </row>
    <row r="154" spans="1:6" ht="31.5" x14ac:dyDescent="0.2">
      <c r="A154" s="192"/>
      <c r="B154" s="5" t="s">
        <v>120</v>
      </c>
      <c r="C154" s="18">
        <v>770</v>
      </c>
      <c r="D154" s="83">
        <f t="shared" si="4"/>
        <v>924</v>
      </c>
      <c r="E154" s="83">
        <v>575</v>
      </c>
      <c r="F154" s="83">
        <f t="shared" si="5"/>
        <v>690</v>
      </c>
    </row>
    <row r="155" spans="1:6" ht="15.75" x14ac:dyDescent="0.2">
      <c r="A155" s="192">
        <v>22</v>
      </c>
      <c r="B155" s="6" t="s">
        <v>82</v>
      </c>
      <c r="C155" s="15"/>
      <c r="D155" s="83"/>
      <c r="E155" s="82"/>
      <c r="F155" s="83"/>
    </row>
    <row r="156" spans="1:6" ht="15.75" x14ac:dyDescent="0.2">
      <c r="A156" s="192"/>
      <c r="B156" s="5" t="s">
        <v>121</v>
      </c>
      <c r="C156" s="17">
        <v>850</v>
      </c>
      <c r="D156" s="83">
        <f t="shared" si="4"/>
        <v>1020</v>
      </c>
      <c r="E156" s="83">
        <v>634</v>
      </c>
      <c r="F156" s="83">
        <f t="shared" si="5"/>
        <v>760.8</v>
      </c>
    </row>
    <row r="157" spans="1:6" ht="15.75" x14ac:dyDescent="0.2">
      <c r="A157" s="192"/>
      <c r="B157" s="5" t="s">
        <v>56</v>
      </c>
      <c r="C157" s="18">
        <v>575</v>
      </c>
      <c r="D157" s="83">
        <f t="shared" si="4"/>
        <v>690</v>
      </c>
      <c r="E157" s="83">
        <v>575</v>
      </c>
      <c r="F157" s="83">
        <f t="shared" si="5"/>
        <v>690</v>
      </c>
    </row>
    <row r="158" spans="1:6" ht="15.75" x14ac:dyDescent="0.2">
      <c r="A158" s="194">
        <v>23</v>
      </c>
      <c r="B158" s="6" t="s">
        <v>122</v>
      </c>
      <c r="C158" s="17"/>
      <c r="D158" s="83"/>
      <c r="E158" s="83"/>
      <c r="F158" s="83"/>
    </row>
    <row r="159" spans="1:6" ht="39" customHeight="1" x14ac:dyDescent="0.2">
      <c r="A159" s="195"/>
      <c r="B159" s="5" t="s">
        <v>123</v>
      </c>
      <c r="C159" s="17">
        <v>770</v>
      </c>
      <c r="D159" s="83">
        <f t="shared" si="4"/>
        <v>924</v>
      </c>
      <c r="E159" s="83">
        <v>634</v>
      </c>
      <c r="F159" s="83">
        <f t="shared" si="5"/>
        <v>760.8</v>
      </c>
    </row>
    <row r="160" spans="1:6" ht="15.75" x14ac:dyDescent="0.2">
      <c r="A160" s="192">
        <v>24</v>
      </c>
      <c r="B160" s="6" t="s">
        <v>124</v>
      </c>
      <c r="C160" s="18"/>
      <c r="D160" s="83"/>
      <c r="E160" s="83"/>
      <c r="F160" s="83"/>
    </row>
    <row r="161" spans="1:10" ht="50.25" customHeight="1" x14ac:dyDescent="0.2">
      <c r="A161" s="192"/>
      <c r="B161" s="5" t="s">
        <v>125</v>
      </c>
      <c r="C161" s="18">
        <v>681</v>
      </c>
      <c r="D161" s="83">
        <f t="shared" si="4"/>
        <v>817.19999999999993</v>
      </c>
      <c r="E161" s="83">
        <v>575</v>
      </c>
      <c r="F161" s="83">
        <f t="shared" si="5"/>
        <v>690</v>
      </c>
      <c r="G161" s="12"/>
      <c r="H161" s="12"/>
      <c r="I161" s="12"/>
      <c r="J161" s="12"/>
    </row>
    <row r="162" spans="1:10" ht="15.75" x14ac:dyDescent="0.2">
      <c r="A162" s="192">
        <v>25</v>
      </c>
      <c r="B162" s="6" t="s">
        <v>128</v>
      </c>
      <c r="C162" s="17"/>
      <c r="D162" s="83"/>
      <c r="E162" s="82"/>
      <c r="F162" s="83"/>
    </row>
    <row r="163" spans="1:10" ht="22.5" customHeight="1" x14ac:dyDescent="0.2">
      <c r="A163" s="192"/>
      <c r="B163" s="5" t="s">
        <v>129</v>
      </c>
      <c r="C163" s="17">
        <v>970</v>
      </c>
      <c r="D163" s="83">
        <f t="shared" si="4"/>
        <v>1164</v>
      </c>
      <c r="E163" s="83">
        <v>634</v>
      </c>
      <c r="F163" s="83">
        <f t="shared" si="5"/>
        <v>760.8</v>
      </c>
    </row>
    <row r="164" spans="1:10" ht="19.5" customHeight="1" x14ac:dyDescent="0.2">
      <c r="A164" s="192"/>
      <c r="B164" s="5" t="s">
        <v>56</v>
      </c>
      <c r="C164" s="18">
        <v>575</v>
      </c>
      <c r="D164" s="83">
        <f t="shared" si="4"/>
        <v>690</v>
      </c>
      <c r="E164" s="83">
        <v>575</v>
      </c>
      <c r="F164" s="83">
        <f t="shared" si="5"/>
        <v>690</v>
      </c>
    </row>
    <row r="165" spans="1:10" ht="31.5" x14ac:dyDescent="0.2">
      <c r="A165" s="194">
        <v>26</v>
      </c>
      <c r="B165" s="6" t="s">
        <v>139</v>
      </c>
      <c r="C165" s="18"/>
      <c r="D165" s="83"/>
      <c r="E165" s="83"/>
      <c r="F165" s="83"/>
    </row>
    <row r="166" spans="1:10" ht="15.75" x14ac:dyDescent="0.2">
      <c r="A166" s="195"/>
      <c r="B166" s="5" t="s">
        <v>140</v>
      </c>
      <c r="C166" s="18">
        <v>634</v>
      </c>
      <c r="D166" s="83">
        <f t="shared" si="4"/>
        <v>760.8</v>
      </c>
      <c r="E166" s="83">
        <v>575</v>
      </c>
      <c r="F166" s="83">
        <f t="shared" si="5"/>
        <v>690</v>
      </c>
    </row>
    <row r="167" spans="1:10" ht="15.75" x14ac:dyDescent="0.2">
      <c r="A167" s="195"/>
      <c r="B167" s="5" t="s">
        <v>141</v>
      </c>
      <c r="C167" s="18">
        <v>634</v>
      </c>
      <c r="D167" s="83">
        <f t="shared" si="4"/>
        <v>760.8</v>
      </c>
      <c r="E167" s="83">
        <v>575</v>
      </c>
      <c r="F167" s="83">
        <f t="shared" si="5"/>
        <v>690</v>
      </c>
    </row>
    <row r="168" spans="1:10" ht="15.75" x14ac:dyDescent="0.2">
      <c r="A168" s="195"/>
      <c r="B168" s="5" t="s">
        <v>142</v>
      </c>
      <c r="C168" s="18">
        <v>575</v>
      </c>
      <c r="D168" s="83">
        <f t="shared" si="4"/>
        <v>690</v>
      </c>
      <c r="E168" s="83">
        <v>575</v>
      </c>
      <c r="F168" s="83">
        <f t="shared" si="5"/>
        <v>690</v>
      </c>
    </row>
    <row r="169" spans="1:10" ht="15.75" x14ac:dyDescent="0.2">
      <c r="A169" s="195"/>
      <c r="B169" s="5" t="s">
        <v>143</v>
      </c>
      <c r="C169" s="18">
        <v>634</v>
      </c>
      <c r="D169" s="83">
        <f t="shared" si="4"/>
        <v>760.8</v>
      </c>
      <c r="E169" s="83">
        <v>575</v>
      </c>
      <c r="F169" s="83">
        <f t="shared" si="5"/>
        <v>690</v>
      </c>
    </row>
    <row r="170" spans="1:10" ht="15.75" x14ac:dyDescent="0.2">
      <c r="A170" s="195"/>
      <c r="B170" s="5" t="s">
        <v>144</v>
      </c>
      <c r="C170" s="18">
        <v>634</v>
      </c>
      <c r="D170" s="83">
        <f t="shared" si="4"/>
        <v>760.8</v>
      </c>
      <c r="E170" s="83">
        <v>575</v>
      </c>
      <c r="F170" s="83">
        <f t="shared" si="5"/>
        <v>690</v>
      </c>
    </row>
    <row r="171" spans="1:10" ht="15.75" x14ac:dyDescent="0.2">
      <c r="A171" s="196"/>
      <c r="B171" s="5" t="s">
        <v>145</v>
      </c>
      <c r="C171" s="18">
        <v>770</v>
      </c>
      <c r="D171" s="83">
        <f t="shared" si="4"/>
        <v>924</v>
      </c>
      <c r="E171" s="83">
        <v>634</v>
      </c>
      <c r="F171" s="83">
        <f t="shared" si="5"/>
        <v>760.8</v>
      </c>
    </row>
    <row r="172" spans="1:10" ht="15.75" x14ac:dyDescent="0.2">
      <c r="A172" s="194">
        <v>27</v>
      </c>
      <c r="B172" s="6" t="s">
        <v>156</v>
      </c>
      <c r="C172" s="19"/>
      <c r="D172" s="83"/>
      <c r="E172" s="83"/>
      <c r="F172" s="83"/>
    </row>
    <row r="173" spans="1:10" ht="15.75" x14ac:dyDescent="0.2">
      <c r="A173" s="195"/>
      <c r="B173" s="5" t="s">
        <v>157</v>
      </c>
      <c r="C173" s="19">
        <v>634</v>
      </c>
      <c r="D173" s="83">
        <f t="shared" si="4"/>
        <v>760.8</v>
      </c>
      <c r="E173" s="83">
        <v>575</v>
      </c>
      <c r="F173" s="83">
        <f t="shared" si="5"/>
        <v>690</v>
      </c>
    </row>
    <row r="174" spans="1:10" ht="15.75" x14ac:dyDescent="0.2">
      <c r="A174" s="195"/>
      <c r="B174" s="5" t="s">
        <v>158</v>
      </c>
      <c r="C174" s="19">
        <v>634</v>
      </c>
      <c r="D174" s="83">
        <f t="shared" si="4"/>
        <v>760.8</v>
      </c>
      <c r="E174" s="83">
        <v>575</v>
      </c>
      <c r="F174" s="83">
        <f t="shared" si="5"/>
        <v>690</v>
      </c>
    </row>
    <row r="175" spans="1:10" ht="15.75" x14ac:dyDescent="0.2">
      <c r="A175" s="195"/>
      <c r="B175" s="5" t="s">
        <v>159</v>
      </c>
      <c r="C175" s="19">
        <v>634</v>
      </c>
      <c r="D175" s="83">
        <f t="shared" si="4"/>
        <v>760.8</v>
      </c>
      <c r="E175" s="83">
        <v>575</v>
      </c>
      <c r="F175" s="83">
        <f t="shared" si="5"/>
        <v>690</v>
      </c>
    </row>
    <row r="176" spans="1:10" ht="15.75" x14ac:dyDescent="0.2">
      <c r="A176" s="196"/>
      <c r="B176" s="5" t="s">
        <v>160</v>
      </c>
      <c r="C176" s="19">
        <v>876</v>
      </c>
      <c r="D176" s="83">
        <f t="shared" si="4"/>
        <v>1051.2</v>
      </c>
      <c r="E176" s="83">
        <v>575</v>
      </c>
      <c r="F176" s="83">
        <f t="shared" si="5"/>
        <v>690</v>
      </c>
    </row>
    <row r="177" spans="1:6" ht="68.25" customHeight="1" x14ac:dyDescent="0.2">
      <c r="A177" s="194">
        <v>28</v>
      </c>
      <c r="B177" s="6" t="s">
        <v>161</v>
      </c>
      <c r="C177" s="19"/>
      <c r="D177" s="83"/>
      <c r="E177" s="83"/>
      <c r="F177" s="83"/>
    </row>
    <row r="178" spans="1:6" ht="32.25" customHeight="1" x14ac:dyDescent="0.2">
      <c r="A178" s="196"/>
      <c r="B178" s="5" t="s">
        <v>162</v>
      </c>
      <c r="C178" s="19">
        <v>960</v>
      </c>
      <c r="D178" s="83">
        <f t="shared" si="4"/>
        <v>1152</v>
      </c>
      <c r="E178" s="83">
        <v>718</v>
      </c>
      <c r="F178" s="83">
        <f t="shared" si="5"/>
        <v>861.6</v>
      </c>
    </row>
    <row r="179" spans="1:6" ht="31.5" x14ac:dyDescent="0.2">
      <c r="A179" s="194">
        <v>29</v>
      </c>
      <c r="B179" s="6" t="s">
        <v>163</v>
      </c>
      <c r="C179" s="19"/>
      <c r="D179" s="83"/>
      <c r="E179" s="83"/>
      <c r="F179" s="83"/>
    </row>
    <row r="180" spans="1:6" ht="34.5" customHeight="1" x14ac:dyDescent="0.2">
      <c r="A180" s="196"/>
      <c r="B180" s="5" t="s">
        <v>164</v>
      </c>
      <c r="C180" s="19">
        <v>770</v>
      </c>
      <c r="D180" s="83">
        <f t="shared" si="4"/>
        <v>924</v>
      </c>
      <c r="E180" s="83">
        <v>575</v>
      </c>
      <c r="F180" s="83">
        <f t="shared" si="5"/>
        <v>690</v>
      </c>
    </row>
    <row r="181" spans="1:6" ht="15.75" x14ac:dyDescent="0.2">
      <c r="A181" s="192">
        <v>30</v>
      </c>
      <c r="B181" s="6" t="s">
        <v>126</v>
      </c>
      <c r="C181" s="18"/>
      <c r="D181" s="83"/>
      <c r="E181" s="83"/>
      <c r="F181" s="83"/>
    </row>
    <row r="182" spans="1:6" ht="31.5" x14ac:dyDescent="0.2">
      <c r="A182" s="192"/>
      <c r="B182" s="5" t="s">
        <v>127</v>
      </c>
      <c r="C182" s="18">
        <v>850</v>
      </c>
      <c r="D182" s="83">
        <f t="shared" si="4"/>
        <v>1020</v>
      </c>
      <c r="E182" s="83">
        <v>634</v>
      </c>
      <c r="F182" s="83">
        <f t="shared" si="5"/>
        <v>760.8</v>
      </c>
    </row>
    <row r="183" spans="1:6" ht="17.25" customHeight="1" x14ac:dyDescent="0.2">
      <c r="A183" s="15"/>
      <c r="B183" s="8" t="s">
        <v>83</v>
      </c>
      <c r="C183" s="192"/>
      <c r="D183" s="192"/>
      <c r="E183" s="192"/>
      <c r="F183" s="192"/>
    </row>
    <row r="184" spans="1:6" ht="15.75" x14ac:dyDescent="0.2">
      <c r="A184" s="15"/>
      <c r="B184" s="8" t="s">
        <v>84</v>
      </c>
      <c r="C184" s="192"/>
      <c r="D184" s="192"/>
      <c r="E184" s="192"/>
      <c r="F184" s="192"/>
    </row>
    <row r="185" spans="1:6" ht="15.75" x14ac:dyDescent="0.2">
      <c r="A185" s="15">
        <v>31</v>
      </c>
      <c r="B185" s="5" t="s">
        <v>0</v>
      </c>
      <c r="C185" s="193">
        <v>59</v>
      </c>
      <c r="D185" s="193"/>
      <c r="E185" s="193"/>
      <c r="F185" s="112">
        <f>C185*1.2</f>
        <v>70.8</v>
      </c>
    </row>
    <row r="186" spans="1:6" ht="15.75" x14ac:dyDescent="0.2">
      <c r="A186" s="15">
        <v>32</v>
      </c>
      <c r="B186" s="5" t="s">
        <v>1</v>
      </c>
      <c r="C186" s="193">
        <v>67</v>
      </c>
      <c r="D186" s="193"/>
      <c r="E186" s="193"/>
      <c r="F186" s="112">
        <f t="shared" ref="F186:F189" si="6">C186*1.2</f>
        <v>80.399999999999991</v>
      </c>
    </row>
    <row r="187" spans="1:6" ht="15.75" x14ac:dyDescent="0.2">
      <c r="A187" s="15">
        <v>33</v>
      </c>
      <c r="B187" s="5" t="s">
        <v>2</v>
      </c>
      <c r="C187" s="193">
        <v>80</v>
      </c>
      <c r="D187" s="193"/>
      <c r="E187" s="193"/>
      <c r="F187" s="112">
        <f t="shared" si="6"/>
        <v>96</v>
      </c>
    </row>
    <row r="188" spans="1:6" ht="15.75" x14ac:dyDescent="0.2">
      <c r="A188" s="15">
        <v>34</v>
      </c>
      <c r="B188" s="5" t="s">
        <v>3</v>
      </c>
      <c r="C188" s="193">
        <v>69</v>
      </c>
      <c r="D188" s="193"/>
      <c r="E188" s="193"/>
      <c r="F188" s="112">
        <f t="shared" si="6"/>
        <v>82.8</v>
      </c>
    </row>
    <row r="189" spans="1:6" ht="15.75" x14ac:dyDescent="0.2">
      <c r="A189" s="15">
        <v>35</v>
      </c>
      <c r="B189" s="5" t="s">
        <v>4</v>
      </c>
      <c r="C189" s="193">
        <v>69</v>
      </c>
      <c r="D189" s="193"/>
      <c r="E189" s="193"/>
      <c r="F189" s="112">
        <f t="shared" si="6"/>
        <v>82.8</v>
      </c>
    </row>
    <row r="190" spans="1:6" ht="15.75" x14ac:dyDescent="0.2">
      <c r="A190" s="15"/>
      <c r="B190" s="8" t="s">
        <v>85</v>
      </c>
      <c r="C190" s="214"/>
      <c r="D190" s="215"/>
      <c r="E190" s="215"/>
      <c r="F190" s="216"/>
    </row>
    <row r="191" spans="1:6" ht="15.75" x14ac:dyDescent="0.2">
      <c r="A191" s="15">
        <v>36</v>
      </c>
      <c r="B191" s="5" t="s">
        <v>5</v>
      </c>
      <c r="C191" s="193">
        <v>62</v>
      </c>
      <c r="D191" s="193"/>
      <c r="E191" s="193"/>
      <c r="F191" s="112">
        <f>C191*1.2</f>
        <v>74.399999999999991</v>
      </c>
    </row>
    <row r="192" spans="1:6" ht="15.75" x14ac:dyDescent="0.2">
      <c r="A192" s="15">
        <v>37</v>
      </c>
      <c r="B192" s="5" t="s">
        <v>6</v>
      </c>
      <c r="C192" s="193">
        <v>115</v>
      </c>
      <c r="D192" s="193"/>
      <c r="E192" s="193"/>
      <c r="F192" s="112">
        <f t="shared" ref="F192:F205" si="7">C192*1.2</f>
        <v>138</v>
      </c>
    </row>
    <row r="193" spans="1:6" ht="15.75" x14ac:dyDescent="0.2">
      <c r="A193" s="15">
        <v>38</v>
      </c>
      <c r="B193" s="5" t="s">
        <v>7</v>
      </c>
      <c r="C193" s="193">
        <v>64</v>
      </c>
      <c r="D193" s="193"/>
      <c r="E193" s="193"/>
      <c r="F193" s="112">
        <f t="shared" si="7"/>
        <v>76.8</v>
      </c>
    </row>
    <row r="194" spans="1:6" ht="15.75" x14ac:dyDescent="0.2">
      <c r="A194" s="15">
        <v>39</v>
      </c>
      <c r="B194" s="5" t="s">
        <v>8</v>
      </c>
      <c r="C194" s="193">
        <v>106</v>
      </c>
      <c r="D194" s="193"/>
      <c r="E194" s="193"/>
      <c r="F194" s="112">
        <f t="shared" si="7"/>
        <v>127.19999999999999</v>
      </c>
    </row>
    <row r="195" spans="1:6" ht="15.75" x14ac:dyDescent="0.2">
      <c r="A195" s="15">
        <v>40</v>
      </c>
      <c r="B195" s="5" t="s">
        <v>9</v>
      </c>
      <c r="C195" s="193">
        <v>58</v>
      </c>
      <c r="D195" s="193"/>
      <c r="E195" s="193"/>
      <c r="F195" s="112">
        <f t="shared" si="7"/>
        <v>69.599999999999994</v>
      </c>
    </row>
    <row r="196" spans="1:6" ht="15.75" x14ac:dyDescent="0.2">
      <c r="A196" s="15">
        <v>41</v>
      </c>
      <c r="B196" s="5" t="s">
        <v>10</v>
      </c>
      <c r="C196" s="193">
        <v>62</v>
      </c>
      <c r="D196" s="193"/>
      <c r="E196" s="193"/>
      <c r="F196" s="112">
        <f t="shared" si="7"/>
        <v>74.399999999999991</v>
      </c>
    </row>
    <row r="197" spans="1:6" ht="15.75" x14ac:dyDescent="0.2">
      <c r="A197" s="15">
        <v>42</v>
      </c>
      <c r="B197" s="5" t="s">
        <v>11</v>
      </c>
      <c r="C197" s="193">
        <v>0</v>
      </c>
      <c r="D197" s="193"/>
      <c r="E197" s="193"/>
      <c r="F197" s="112">
        <f t="shared" si="7"/>
        <v>0</v>
      </c>
    </row>
    <row r="198" spans="1:6" ht="15.75" x14ac:dyDescent="0.2">
      <c r="A198" s="15">
        <v>43</v>
      </c>
      <c r="B198" s="5" t="s">
        <v>12</v>
      </c>
      <c r="C198" s="193">
        <v>0</v>
      </c>
      <c r="D198" s="193"/>
      <c r="E198" s="193"/>
      <c r="F198" s="112">
        <f t="shared" si="7"/>
        <v>0</v>
      </c>
    </row>
    <row r="199" spans="1:6" ht="31.5" x14ac:dyDescent="0.2">
      <c r="A199" s="15">
        <v>44</v>
      </c>
      <c r="B199" s="5" t="s">
        <v>13</v>
      </c>
      <c r="C199" s="193">
        <v>84</v>
      </c>
      <c r="D199" s="193"/>
      <c r="E199" s="193"/>
      <c r="F199" s="112">
        <f t="shared" si="7"/>
        <v>100.8</v>
      </c>
    </row>
    <row r="200" spans="1:6" ht="31.5" x14ac:dyDescent="0.2">
      <c r="A200" s="15">
        <v>45</v>
      </c>
      <c r="B200" s="5" t="s">
        <v>134</v>
      </c>
      <c r="C200" s="193">
        <v>0</v>
      </c>
      <c r="D200" s="193"/>
      <c r="E200" s="193"/>
      <c r="F200" s="112">
        <v>0</v>
      </c>
    </row>
    <row r="201" spans="1:6" ht="15.75" x14ac:dyDescent="0.2">
      <c r="A201" s="15">
        <v>46</v>
      </c>
      <c r="B201" s="5" t="s">
        <v>14</v>
      </c>
      <c r="C201" s="193">
        <v>0</v>
      </c>
      <c r="D201" s="193"/>
      <c r="E201" s="193"/>
      <c r="F201" s="112">
        <v>0</v>
      </c>
    </row>
    <row r="202" spans="1:6" ht="15.75" x14ac:dyDescent="0.2">
      <c r="A202" s="15">
        <v>47</v>
      </c>
      <c r="B202" s="5" t="s">
        <v>130</v>
      </c>
      <c r="C202" s="193">
        <v>102</v>
      </c>
      <c r="D202" s="193"/>
      <c r="E202" s="193"/>
      <c r="F202" s="112">
        <f t="shared" si="7"/>
        <v>122.39999999999999</v>
      </c>
    </row>
    <row r="203" spans="1:6" ht="15.75" x14ac:dyDescent="0.2">
      <c r="A203" s="15">
        <v>48</v>
      </c>
      <c r="B203" s="5" t="s">
        <v>131</v>
      </c>
      <c r="C203" s="193">
        <v>33</v>
      </c>
      <c r="D203" s="193"/>
      <c r="E203" s="193"/>
      <c r="F203" s="112">
        <f t="shared" si="7"/>
        <v>39.6</v>
      </c>
    </row>
    <row r="204" spans="1:6" ht="15.75" x14ac:dyDescent="0.2">
      <c r="A204" s="15">
        <v>49</v>
      </c>
      <c r="B204" s="5" t="s">
        <v>132</v>
      </c>
      <c r="C204" s="193">
        <v>19</v>
      </c>
      <c r="D204" s="193"/>
      <c r="E204" s="193"/>
      <c r="F204" s="112">
        <f t="shared" si="7"/>
        <v>22.8</v>
      </c>
    </row>
    <row r="205" spans="1:6" ht="15.75" x14ac:dyDescent="0.2">
      <c r="A205" s="15">
        <v>50</v>
      </c>
      <c r="B205" s="5" t="s">
        <v>133</v>
      </c>
      <c r="C205" s="193">
        <v>111</v>
      </c>
      <c r="D205" s="193"/>
      <c r="E205" s="193"/>
      <c r="F205" s="112">
        <f t="shared" si="7"/>
        <v>133.19999999999999</v>
      </c>
    </row>
    <row r="206" spans="1:6" ht="9" customHeight="1" x14ac:dyDescent="0.2">
      <c r="A206" s="9"/>
      <c r="B206" s="4"/>
      <c r="C206" s="4"/>
      <c r="D206" s="4"/>
      <c r="E206" s="4"/>
      <c r="F206" s="4"/>
    </row>
    <row r="207" spans="1:6" ht="15.75" x14ac:dyDescent="0.2">
      <c r="A207" s="14" t="s">
        <v>86</v>
      </c>
      <c r="B207" s="4"/>
      <c r="C207" s="4"/>
      <c r="D207" s="4"/>
      <c r="E207" s="4"/>
      <c r="F207" s="4"/>
    </row>
    <row r="208" spans="1:6" ht="42.75" customHeight="1" x14ac:dyDescent="0.2">
      <c r="A208" s="217" t="s">
        <v>87</v>
      </c>
      <c r="B208" s="217"/>
    </row>
    <row r="209" spans="1:2" ht="65.45" customHeight="1" x14ac:dyDescent="0.2">
      <c r="A209" s="217" t="s">
        <v>88</v>
      </c>
      <c r="B209" s="217"/>
    </row>
    <row r="210" spans="1:2" ht="39" customHeight="1" x14ac:dyDescent="0.2">
      <c r="A210" s="217" t="s">
        <v>135</v>
      </c>
      <c r="B210" s="217"/>
    </row>
  </sheetData>
  <mergeCells count="76">
    <mergeCell ref="A209:B209"/>
    <mergeCell ref="A210:B210"/>
    <mergeCell ref="A139:A144"/>
    <mergeCell ref="A145:A150"/>
    <mergeCell ref="A98:A100"/>
    <mergeCell ref="A172:A176"/>
    <mergeCell ref="A177:A178"/>
    <mergeCell ref="A179:A180"/>
    <mergeCell ref="A208:B208"/>
    <mergeCell ref="A101:A105"/>
    <mergeCell ref="A106:A108"/>
    <mergeCell ref="A181:A182"/>
    <mergeCell ref="A119:A122"/>
    <mergeCell ref="A123:A128"/>
    <mergeCell ref="A129:A133"/>
    <mergeCell ref="A134:A138"/>
    <mergeCell ref="C200:E200"/>
    <mergeCell ref="C196:E196"/>
    <mergeCell ref="C197:E197"/>
    <mergeCell ref="C198:E198"/>
    <mergeCell ref="C199:E199"/>
    <mergeCell ref="A155:A157"/>
    <mergeCell ref="A162:A164"/>
    <mergeCell ref="C183:F183"/>
    <mergeCell ref="C184:F184"/>
    <mergeCell ref="C190:F190"/>
    <mergeCell ref="A165:A171"/>
    <mergeCell ref="C185:E185"/>
    <mergeCell ref="C186:E186"/>
    <mergeCell ref="C187:E187"/>
    <mergeCell ref="C188:E188"/>
    <mergeCell ref="C189:E189"/>
    <mergeCell ref="A70:A76"/>
    <mergeCell ref="A109:A118"/>
    <mergeCell ref="A84:A89"/>
    <mergeCell ref="A90:A97"/>
    <mergeCell ref="A151:A154"/>
    <mergeCell ref="G7:I7"/>
    <mergeCell ref="B8:F8"/>
    <mergeCell ref="B9:F9"/>
    <mergeCell ref="B11:F11"/>
    <mergeCell ref="A13:A15"/>
    <mergeCell ref="B13:B15"/>
    <mergeCell ref="C13:F13"/>
    <mergeCell ref="C14:C15"/>
    <mergeCell ref="F14:F15"/>
    <mergeCell ref="B10:F10"/>
    <mergeCell ref="C7:F7"/>
    <mergeCell ref="D14:D15"/>
    <mergeCell ref="E14:E15"/>
    <mergeCell ref="A2:F2"/>
    <mergeCell ref="B3:F3"/>
    <mergeCell ref="B4:F4"/>
    <mergeCell ref="B5:F5"/>
    <mergeCell ref="B6:F6"/>
    <mergeCell ref="B18:F18"/>
    <mergeCell ref="A17:F17"/>
    <mergeCell ref="A18:A35"/>
    <mergeCell ref="A36:A41"/>
    <mergeCell ref="A42:A47"/>
    <mergeCell ref="A48:A59"/>
    <mergeCell ref="A60:A67"/>
    <mergeCell ref="A68:A69"/>
    <mergeCell ref="C205:E205"/>
    <mergeCell ref="C191:E191"/>
    <mergeCell ref="C192:E192"/>
    <mergeCell ref="C193:E193"/>
    <mergeCell ref="C194:E194"/>
    <mergeCell ref="C195:E195"/>
    <mergeCell ref="C201:E201"/>
    <mergeCell ref="C202:E202"/>
    <mergeCell ref="C203:E203"/>
    <mergeCell ref="C204:E204"/>
    <mergeCell ref="A158:A159"/>
    <mergeCell ref="A160:A161"/>
    <mergeCell ref="A77:A83"/>
  </mergeCells>
  <pageMargins left="0.39370078740157483" right="0" top="0.39370078740157483" bottom="0.39370078740157483" header="0.11811023622047245" footer="0.11811023622047245"/>
  <pageSetup paperSize="9" scale="75" orientation="portrait" horizontalDpi="300" verticalDpi="300" r:id="rId1"/>
  <rowBreaks count="4" manualBreakCount="4">
    <brk id="46" max="5" man="1"/>
    <brk id="92" max="5" man="1"/>
    <brk id="136" max="5" man="1"/>
    <brk id="18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8502-BA89-4D3B-BBD4-03168EEDCA14}">
  <dimension ref="A1:N28"/>
  <sheetViews>
    <sheetView topLeftCell="A10" workbookViewId="0">
      <selection activeCell="B25" sqref="B25"/>
    </sheetView>
  </sheetViews>
  <sheetFormatPr defaultRowHeight="15" x14ac:dyDescent="0.25"/>
  <cols>
    <col min="2" max="2" width="65.85546875" customWidth="1"/>
    <col min="3" max="3" width="13.42578125" customWidth="1"/>
    <col min="4" max="4" width="13.5703125" customWidth="1"/>
    <col min="5" max="5" width="11.85546875" customWidth="1"/>
  </cols>
  <sheetData>
    <row r="1" spans="1:14" x14ac:dyDescent="0.25">
      <c r="E1" s="20" t="s">
        <v>832</v>
      </c>
    </row>
    <row r="2" spans="1:14" x14ac:dyDescent="0.25">
      <c r="A2" s="170" t="s">
        <v>166</v>
      </c>
      <c r="B2" s="170"/>
      <c r="C2" s="170"/>
      <c r="D2" s="170"/>
      <c r="E2" s="170"/>
    </row>
    <row r="3" spans="1:14" x14ac:dyDescent="0.25">
      <c r="B3" s="170" t="s">
        <v>785</v>
      </c>
      <c r="C3" s="170"/>
      <c r="D3" s="170"/>
      <c r="E3" s="170"/>
    </row>
    <row r="4" spans="1:14" x14ac:dyDescent="0.25">
      <c r="B4" s="170" t="s">
        <v>167</v>
      </c>
      <c r="C4" s="170"/>
      <c r="D4" s="170"/>
      <c r="E4" s="170"/>
    </row>
    <row r="5" spans="1:14" x14ac:dyDescent="0.25">
      <c r="B5" s="170" t="s">
        <v>168</v>
      </c>
      <c r="C5" s="170"/>
      <c r="D5" s="170"/>
      <c r="E5" s="170"/>
    </row>
    <row r="6" spans="1:14" x14ac:dyDescent="0.25">
      <c r="B6" s="170" t="s">
        <v>169</v>
      </c>
      <c r="C6" s="170"/>
      <c r="D6" s="170"/>
      <c r="E6" s="170"/>
    </row>
    <row r="7" spans="1:14" x14ac:dyDescent="0.25">
      <c r="B7" s="141"/>
      <c r="C7" s="141"/>
      <c r="D7" s="141"/>
      <c r="E7" s="141"/>
    </row>
    <row r="8" spans="1:14" s="116" customFormat="1" ht="77.25" customHeight="1" x14ac:dyDescent="0.3">
      <c r="A8" s="218" t="s">
        <v>838</v>
      </c>
      <c r="B8" s="218"/>
      <c r="C8" s="218"/>
      <c r="D8" s="218"/>
      <c r="E8" s="218"/>
      <c r="F8" s="131"/>
      <c r="G8" s="62"/>
      <c r="H8" s="62"/>
      <c r="I8" s="62"/>
      <c r="J8" s="71"/>
      <c r="K8" s="71"/>
      <c r="L8" s="71"/>
      <c r="M8" s="71"/>
      <c r="N8" s="71"/>
    </row>
    <row r="9" spans="1:14" s="116" customFormat="1" ht="17.25" customHeight="1" x14ac:dyDescent="0.3">
      <c r="A9" s="117"/>
      <c r="B9" s="118"/>
      <c r="C9" s="118"/>
      <c r="D9" s="118"/>
      <c r="E9" s="113"/>
      <c r="F9" s="114"/>
      <c r="G9" s="62"/>
      <c r="H9" s="62"/>
      <c r="I9" s="62"/>
    </row>
    <row r="10" spans="1:14" s="116" customFormat="1" ht="31.5" x14ac:dyDescent="0.3">
      <c r="A10" s="137" t="s">
        <v>791</v>
      </c>
      <c r="B10" s="136" t="s">
        <v>19</v>
      </c>
      <c r="C10" s="135" t="s">
        <v>621</v>
      </c>
      <c r="D10" s="135" t="s">
        <v>823</v>
      </c>
      <c r="E10" s="135" t="s">
        <v>824</v>
      </c>
      <c r="F10" s="119"/>
      <c r="G10" s="62"/>
      <c r="H10" s="62"/>
      <c r="I10" s="62"/>
    </row>
    <row r="11" spans="1:14" s="116" customFormat="1" ht="35.450000000000003" customHeight="1" x14ac:dyDescent="0.3">
      <c r="A11" s="122">
        <v>1</v>
      </c>
      <c r="B11" s="84" t="s">
        <v>562</v>
      </c>
      <c r="C11" s="132" t="s">
        <v>732</v>
      </c>
      <c r="D11" s="124">
        <v>753</v>
      </c>
      <c r="E11" s="124">
        <f>D11*1.2</f>
        <v>903.6</v>
      </c>
      <c r="F11" s="125"/>
      <c r="G11" s="62"/>
      <c r="H11" s="62"/>
      <c r="I11" s="62"/>
    </row>
    <row r="12" spans="1:14" s="116" customFormat="1" ht="32.25" x14ac:dyDescent="0.3">
      <c r="A12" s="122">
        <v>2</v>
      </c>
      <c r="B12" s="126" t="s">
        <v>833</v>
      </c>
      <c r="C12" s="133" t="s">
        <v>732</v>
      </c>
      <c r="D12" s="124">
        <v>957</v>
      </c>
      <c r="E12" s="124">
        <f>D12*1.2</f>
        <v>1148.3999999999999</v>
      </c>
      <c r="F12" s="125"/>
      <c r="G12" s="62"/>
      <c r="H12" s="62"/>
      <c r="I12" s="62"/>
    </row>
    <row r="13" spans="1:14" s="116" customFormat="1" ht="20.25" x14ac:dyDescent="0.3">
      <c r="A13" s="122" t="s">
        <v>825</v>
      </c>
      <c r="B13" s="123"/>
      <c r="C13" s="133"/>
      <c r="D13" s="123"/>
      <c r="E13" s="127"/>
      <c r="F13" s="128"/>
      <c r="G13" s="62"/>
      <c r="H13" s="62"/>
      <c r="I13" s="62"/>
    </row>
    <row r="14" spans="1:14" s="116" customFormat="1" ht="20.25" x14ac:dyDescent="0.3">
      <c r="A14" s="129"/>
      <c r="B14" s="130" t="s">
        <v>730</v>
      </c>
      <c r="C14" s="134"/>
      <c r="D14" s="130"/>
      <c r="E14" s="127"/>
      <c r="F14" s="128"/>
      <c r="G14" s="115"/>
      <c r="H14" s="115"/>
      <c r="I14" s="115"/>
      <c r="J14" s="71"/>
      <c r="K14" s="71"/>
      <c r="L14" s="71"/>
      <c r="M14" s="71"/>
      <c r="N14" s="71"/>
    </row>
    <row r="15" spans="1:14" s="116" customFormat="1" ht="20.25" x14ac:dyDescent="0.3">
      <c r="A15" s="122">
        <v>3</v>
      </c>
      <c r="B15" s="123" t="s">
        <v>733</v>
      </c>
      <c r="C15" s="133" t="s">
        <v>732</v>
      </c>
      <c r="D15" s="124">
        <v>69</v>
      </c>
      <c r="E15" s="124">
        <f>D15*1.2</f>
        <v>82.8</v>
      </c>
      <c r="F15" s="125"/>
      <c r="G15" s="62"/>
      <c r="H15" s="62"/>
      <c r="I15" s="62"/>
    </row>
    <row r="16" spans="1:14" s="116" customFormat="1" ht="20.25" x14ac:dyDescent="0.3">
      <c r="A16" s="122">
        <v>4</v>
      </c>
      <c r="B16" s="123" t="s">
        <v>736</v>
      </c>
      <c r="C16" s="133" t="s">
        <v>732</v>
      </c>
      <c r="D16" s="124">
        <v>56</v>
      </c>
      <c r="E16" s="124">
        <f t="shared" ref="E16:E19" si="0">D16*1.2</f>
        <v>67.2</v>
      </c>
      <c r="F16" s="125"/>
      <c r="G16" s="62"/>
      <c r="H16" s="62"/>
      <c r="I16" s="62"/>
    </row>
    <row r="17" spans="1:14" s="116" customFormat="1" ht="20.25" x14ac:dyDescent="0.3">
      <c r="A17" s="122">
        <v>5</v>
      </c>
      <c r="B17" s="123" t="s">
        <v>826</v>
      </c>
      <c r="C17" s="133" t="s">
        <v>732</v>
      </c>
      <c r="D17" s="124">
        <v>65</v>
      </c>
      <c r="E17" s="124">
        <f t="shared" si="0"/>
        <v>78</v>
      </c>
      <c r="F17" s="125"/>
      <c r="G17" s="62"/>
      <c r="H17" s="62"/>
      <c r="I17" s="62"/>
    </row>
    <row r="18" spans="1:14" s="116" customFormat="1" ht="20.25" x14ac:dyDescent="0.3">
      <c r="A18" s="122">
        <v>6</v>
      </c>
      <c r="B18" s="123" t="s">
        <v>735</v>
      </c>
      <c r="C18" s="133" t="s">
        <v>732</v>
      </c>
      <c r="D18" s="124">
        <v>107</v>
      </c>
      <c r="E18" s="124">
        <f t="shared" si="0"/>
        <v>128.4</v>
      </c>
      <c r="F18" s="125"/>
      <c r="G18" s="62"/>
      <c r="H18" s="62"/>
      <c r="I18" s="62"/>
    </row>
    <row r="19" spans="1:14" s="116" customFormat="1" ht="20.25" x14ac:dyDescent="0.3">
      <c r="A19" s="122">
        <v>7</v>
      </c>
      <c r="B19" s="123" t="s">
        <v>737</v>
      </c>
      <c r="C19" s="133" t="s">
        <v>732</v>
      </c>
      <c r="D19" s="124">
        <v>61</v>
      </c>
      <c r="E19" s="124">
        <f t="shared" si="0"/>
        <v>73.2</v>
      </c>
      <c r="F19" s="125"/>
      <c r="G19" s="62"/>
      <c r="H19" s="62"/>
      <c r="I19" s="62"/>
    </row>
    <row r="20" spans="1:14" s="116" customFormat="1" ht="20.25" x14ac:dyDescent="0.3">
      <c r="A20" s="129"/>
      <c r="B20" s="130" t="s">
        <v>827</v>
      </c>
      <c r="C20" s="134"/>
      <c r="D20" s="130"/>
      <c r="E20" s="127"/>
      <c r="F20" s="128"/>
      <c r="G20" s="115"/>
      <c r="H20" s="115"/>
      <c r="I20" s="115"/>
      <c r="J20" s="71"/>
      <c r="K20" s="71"/>
      <c r="L20" s="71"/>
      <c r="M20" s="71"/>
      <c r="N20" s="71"/>
    </row>
    <row r="21" spans="1:14" s="116" customFormat="1" ht="20.25" x14ac:dyDescent="0.3">
      <c r="A21" s="122">
        <v>8</v>
      </c>
      <c r="B21" s="138" t="s">
        <v>570</v>
      </c>
      <c r="C21" s="133" t="s">
        <v>828</v>
      </c>
      <c r="D21" s="124">
        <v>139</v>
      </c>
      <c r="E21" s="124">
        <f>D21*1.2</f>
        <v>166.79999999999998</v>
      </c>
      <c r="F21" s="125"/>
      <c r="G21" s="62"/>
      <c r="H21" s="62"/>
      <c r="I21" s="62"/>
    </row>
    <row r="22" spans="1:14" s="116" customFormat="1" ht="20.25" x14ac:dyDescent="0.3">
      <c r="A22" s="122">
        <v>9</v>
      </c>
      <c r="B22" s="138" t="s">
        <v>571</v>
      </c>
      <c r="C22" s="133" t="s">
        <v>828</v>
      </c>
      <c r="D22" s="124">
        <v>110</v>
      </c>
      <c r="E22" s="124">
        <f t="shared" ref="E22:E27" si="1">D22*1.2</f>
        <v>132</v>
      </c>
      <c r="F22" s="125"/>
      <c r="G22" s="62"/>
      <c r="H22" s="62"/>
      <c r="I22" s="62"/>
    </row>
    <row r="23" spans="1:14" s="116" customFormat="1" ht="19.5" customHeight="1" x14ac:dyDescent="0.3">
      <c r="A23" s="122">
        <v>10</v>
      </c>
      <c r="B23" s="138" t="s">
        <v>5</v>
      </c>
      <c r="C23" s="133" t="s">
        <v>828</v>
      </c>
      <c r="D23" s="124">
        <v>58</v>
      </c>
      <c r="E23" s="124">
        <f t="shared" si="1"/>
        <v>69.599999999999994</v>
      </c>
      <c r="F23" s="125"/>
      <c r="G23" s="62"/>
      <c r="H23" s="62"/>
      <c r="I23" s="62"/>
    </row>
    <row r="24" spans="1:14" s="116" customFormat="1" ht="20.25" x14ac:dyDescent="0.3">
      <c r="A24" s="122">
        <v>11</v>
      </c>
      <c r="B24" s="138" t="s">
        <v>572</v>
      </c>
      <c r="C24" s="133" t="s">
        <v>828</v>
      </c>
      <c r="D24" s="124">
        <v>68</v>
      </c>
      <c r="E24" s="124">
        <f t="shared" si="1"/>
        <v>81.599999999999994</v>
      </c>
      <c r="F24" s="125"/>
      <c r="G24" s="62"/>
      <c r="H24" s="62"/>
      <c r="I24" s="62"/>
    </row>
    <row r="25" spans="1:14" s="116" customFormat="1" ht="20.25" x14ac:dyDescent="0.3">
      <c r="A25" s="122">
        <v>12</v>
      </c>
      <c r="B25" s="138" t="s">
        <v>829</v>
      </c>
      <c r="C25" s="133" t="s">
        <v>828</v>
      </c>
      <c r="D25" s="124">
        <v>103</v>
      </c>
      <c r="E25" s="124">
        <f t="shared" si="1"/>
        <v>123.6</v>
      </c>
      <c r="F25" s="125"/>
      <c r="G25" s="62"/>
      <c r="H25" s="62"/>
      <c r="I25" s="62"/>
    </row>
    <row r="26" spans="1:14" s="116" customFormat="1" ht="20.25" x14ac:dyDescent="0.3">
      <c r="A26" s="122">
        <v>13</v>
      </c>
      <c r="B26" s="138" t="s">
        <v>574</v>
      </c>
      <c r="C26" s="133" t="s">
        <v>828</v>
      </c>
      <c r="D26" s="124">
        <v>40</v>
      </c>
      <c r="E26" s="124">
        <f t="shared" si="1"/>
        <v>48</v>
      </c>
      <c r="F26" s="125"/>
      <c r="G26" s="62"/>
      <c r="H26" s="62"/>
      <c r="I26" s="62"/>
    </row>
    <row r="27" spans="1:14" s="116" customFormat="1" ht="22.15" customHeight="1" x14ac:dyDescent="0.3">
      <c r="A27" s="122">
        <v>14</v>
      </c>
      <c r="B27" s="138" t="s">
        <v>575</v>
      </c>
      <c r="C27" s="133" t="s">
        <v>828</v>
      </c>
      <c r="D27" s="124">
        <v>81</v>
      </c>
      <c r="E27" s="124">
        <f t="shared" si="1"/>
        <v>97.2</v>
      </c>
      <c r="F27" s="125"/>
      <c r="G27" s="62"/>
      <c r="H27" s="62"/>
      <c r="I27" s="62"/>
    </row>
    <row r="28" spans="1:14" s="116" customFormat="1" ht="192.75" customHeight="1" x14ac:dyDescent="0.3">
      <c r="A28" s="219" t="s">
        <v>834</v>
      </c>
      <c r="B28" s="219"/>
      <c r="C28" s="219"/>
      <c r="D28" s="219"/>
      <c r="E28" s="219"/>
      <c r="F28" s="139"/>
      <c r="G28" s="62"/>
      <c r="H28" s="62"/>
      <c r="I28" s="62"/>
    </row>
  </sheetData>
  <mergeCells count="7">
    <mergeCell ref="A8:E8"/>
    <mergeCell ref="A28:E28"/>
    <mergeCell ref="A2:E2"/>
    <mergeCell ref="B3:E3"/>
    <mergeCell ref="B4:E4"/>
    <mergeCell ref="B5:E5"/>
    <mergeCell ref="B6:E6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3</vt:i4>
      </vt:variant>
    </vt:vector>
  </HeadingPairs>
  <TitlesOfParts>
    <vt:vector size="8" baseType="lpstr">
      <vt:lpstr>Додаток 1</vt:lpstr>
      <vt:lpstr>Додаток 2</vt:lpstr>
      <vt:lpstr>Додаток 3</vt:lpstr>
      <vt:lpstr>Додаток 4</vt:lpstr>
      <vt:lpstr>Додаток 5</vt:lpstr>
      <vt:lpstr>'Додаток 1'!Заголовки_для_друку</vt:lpstr>
      <vt:lpstr>'Додаток 4'!Заголовки_для_друку</vt:lpstr>
      <vt:lpstr>'Додаток 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Світлана Пекарчук</cp:lastModifiedBy>
  <cp:lastPrinted>2026-03-24T10:12:29Z</cp:lastPrinted>
  <dcterms:created xsi:type="dcterms:W3CDTF">2015-06-05T18:19:34Z</dcterms:created>
  <dcterms:modified xsi:type="dcterms:W3CDTF">2026-03-25T06:55:47Z</dcterms:modified>
</cp:coreProperties>
</file>